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ystem Coordination Team (aka CES)\PERMANENT SUPPORTIVE HOUSING_CHRONICS\Forms\PSH Forms\Ongoing Work Forms\"/>
    </mc:Choice>
  </mc:AlternateContent>
  <bookViews>
    <workbookView xWindow="0" yWindow="0" windowWidth="19200" windowHeight="6336"/>
  </bookViews>
  <sheets>
    <sheet name="Rent Calc" sheetId="1" r:id="rId1"/>
    <sheet name="Information &amp; Definitions" sheetId="3" r:id="rId2"/>
    <sheet name="RRH Tapering Guide" sheetId="2" r:id="rId3"/>
    <sheet name="Income Limit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8" i="1" l="1"/>
  <c r="I121" i="1" l="1"/>
  <c r="I112" i="1" l="1"/>
  <c r="O135" i="1" s="1"/>
  <c r="I34" i="1" l="1"/>
  <c r="I124" i="1" l="1"/>
  <c r="C15" i="2"/>
  <c r="I52" i="1"/>
  <c r="P141" i="1" l="1"/>
  <c r="Q145" i="1"/>
  <c r="Q139" i="1"/>
  <c r="O139" i="1"/>
  <c r="Q144" i="1"/>
  <c r="D14" i="2"/>
  <c r="C10" i="2"/>
  <c r="C11" i="2"/>
  <c r="P136" i="1"/>
  <c r="Q140" i="1"/>
  <c r="Q146" i="1"/>
  <c r="C12" i="2"/>
  <c r="P139" i="1"/>
  <c r="Q143" i="1"/>
  <c r="Q138" i="1"/>
  <c r="Q134" i="1"/>
  <c r="Q135" i="1"/>
  <c r="Q136" i="1"/>
  <c r="Q137" i="1"/>
  <c r="O140" i="1"/>
  <c r="P142" i="1"/>
  <c r="D17" i="2"/>
  <c r="D13" i="2"/>
  <c r="C14" i="2"/>
  <c r="P134" i="1"/>
  <c r="D15" i="2"/>
  <c r="P138" i="1"/>
  <c r="Q142" i="1"/>
  <c r="O134" i="1"/>
  <c r="O136" i="1"/>
  <c r="O137" i="1"/>
  <c r="O138" i="1"/>
  <c r="P140" i="1"/>
  <c r="P143" i="1"/>
  <c r="D16" i="2"/>
  <c r="D10" i="2"/>
  <c r="C13" i="2"/>
  <c r="Q141" i="1"/>
  <c r="P135" i="1"/>
  <c r="P137" i="1"/>
  <c r="P144" i="1"/>
  <c r="D11" i="2"/>
  <c r="B12" i="2"/>
  <c r="B8" i="2"/>
  <c r="B7" i="2"/>
  <c r="B10" i="2"/>
  <c r="B11" i="2"/>
  <c r="B6" i="2"/>
  <c r="B9" i="2"/>
  <c r="C6" i="2"/>
  <c r="D9" i="2"/>
  <c r="C7" i="2"/>
  <c r="C16" i="2"/>
  <c r="D6" i="2"/>
  <c r="D18" i="2"/>
  <c r="C8" i="2"/>
  <c r="D7" i="2"/>
  <c r="C9" i="2"/>
  <c r="D8" i="2"/>
  <c r="D12" i="2"/>
  <c r="L6" i="1" l="1"/>
  <c r="L5" i="1"/>
  <c r="L4" i="1"/>
  <c r="L3" i="1"/>
  <c r="I59" i="1"/>
  <c r="C66" i="1" s="1"/>
  <c r="L7" i="1" l="1"/>
  <c r="L8" i="1"/>
  <c r="I48" i="1"/>
  <c r="I45" i="1"/>
  <c r="I30" i="1"/>
  <c r="I31" i="1"/>
  <c r="I36" i="1"/>
  <c r="I28" i="1"/>
  <c r="I29" i="1"/>
  <c r="I32" i="1"/>
  <c r="I33" i="1"/>
  <c r="I35" i="1"/>
  <c r="I37" i="1"/>
  <c r="I27" i="1"/>
  <c r="I26" i="1"/>
  <c r="I39" i="1" l="1"/>
  <c r="L10" i="1"/>
  <c r="C11" i="1" s="1"/>
  <c r="I100" i="1" s="1"/>
  <c r="I41" i="1" l="1"/>
  <c r="I94" i="1" s="1"/>
  <c r="C68" i="1"/>
  <c r="I57" i="1" l="1"/>
  <c r="C73" i="1" s="1"/>
  <c r="C72" i="1"/>
  <c r="I72" i="1" l="1"/>
  <c r="I73" i="1" l="1"/>
  <c r="I92" i="1" s="1"/>
  <c r="C75" i="1"/>
</calcChain>
</file>

<file path=xl/sharedStrings.xml><?xml version="1.0" encoding="utf-8"?>
<sst xmlns="http://schemas.openxmlformats.org/spreadsheetml/2006/main" count="139" uniqueCount="126">
  <si>
    <t>Sub-recipient Agency Name and Project EDA:</t>
  </si>
  <si>
    <t>Type of Permanent Housing:</t>
  </si>
  <si>
    <t>Program Participant 1 - HMIS #:</t>
  </si>
  <si>
    <t>Program Participant 2 - HMIS #:</t>
  </si>
  <si>
    <t>Housing Move-In Date:</t>
  </si>
  <si>
    <t>Date This Form Completed:</t>
  </si>
  <si>
    <t>GROSS HOUSEHOLD INCOME</t>
  </si>
  <si>
    <t xml:space="preserve">Total Number of Members in Household </t>
  </si>
  <si>
    <t>Person Earning Income and Name/Description of Earnings</t>
  </si>
  <si>
    <t>Hourly Wage (A)</t>
  </si>
  <si>
    <t>Average or Expected # of Hours Worked Per Week (B)</t>
  </si>
  <si>
    <t>Fixed Amount Earned Per Week (C)</t>
  </si>
  <si>
    <t>Fixed Amount Earned Per Month (D)</t>
  </si>
  <si>
    <t>Fixed Amount Earned Per Year (E)</t>
  </si>
  <si>
    <t>ANNUALIZED INCOME</t>
  </si>
  <si>
    <t>Earned Income Source #1</t>
  </si>
  <si>
    <t>Earned Income Source #2</t>
  </si>
  <si>
    <r>
      <t>Cash Income from All Sources for All Family Members</t>
    </r>
    <r>
      <rPr>
        <b/>
        <u/>
        <sz val="9"/>
        <rFont val="Calibri"/>
        <family val="2"/>
      </rPr>
      <t xml:space="preserve"> Age 18+</t>
    </r>
  </si>
  <si>
    <t>ANNUAL GROSS INCOME</t>
  </si>
  <si>
    <t>MONTHLY GROSS INCOME</t>
  </si>
  <si>
    <t>Pension/Retirement Income</t>
  </si>
  <si>
    <t>Alimony, Child Support &amp; Foster Care Income</t>
  </si>
  <si>
    <t>Interest, Dividend &amp; Assest Income</t>
  </si>
  <si>
    <t>ALLOWANCES  (Deductions from Annual Gross Income):</t>
  </si>
  <si>
    <t>Other (please specify)</t>
  </si>
  <si>
    <t>Total Number of Dependents in Family</t>
  </si>
  <si>
    <t>Is the head, spouse or sole member at least 62 years of age or disabled?</t>
  </si>
  <si>
    <t>ADJUSTED INCOME</t>
  </si>
  <si>
    <t>Monthly Adjusted Income as % AMI</t>
  </si>
  <si>
    <t>HSN RENTAL ASSISTANCE PAYMENT</t>
  </si>
  <si>
    <t>Reasonable childcare expenses</t>
  </si>
  <si>
    <t>TOTAL MONTHLY RENT PER CURRENT LEASE AGREEMENT</t>
  </si>
  <si>
    <t>Weekly</t>
  </si>
  <si>
    <t>Biweekly</t>
  </si>
  <si>
    <t>Monthly</t>
  </si>
  <si>
    <t>Quarterly</t>
  </si>
  <si>
    <t>Yearly</t>
  </si>
  <si>
    <t>These are expenses anticipated during the year for children 12 years of age and under that enable a household member to work, seek employment, or to further education.  Deductible expenses for childcare to enable a person to work shall not exceed the amount of income received from such work.  Childcare cannot be paid to another member of the household. (ONLY EXPENSES NOT REIMBURSED FROM ANY OTHER SOURCES ARE ALLOWED)</t>
  </si>
  <si>
    <t>This allowance covers reasonable expenses anticipated during the period for attendant care (provided by a non-household member) and/or auxiliary apparatus for any disabled household member that enables that person or any other household member to work. Deduction may not exceed the amount of income generated by the person enabled towork. (ONLY EXPENSES NOT REIMBURSED FROM ANY OTHER SOURCES ARE ALLOWED.)</t>
  </si>
  <si>
    <r>
      <t>($480 deduction for each)</t>
    </r>
    <r>
      <rPr>
        <i/>
        <sz val="8"/>
        <rFont val="Calibri"/>
        <family val="2"/>
      </rPr>
      <t xml:space="preserve"> Dependents include household members under  the age of 18, elderly dependents, disabled, or full-time students under age 24, but NOT the family head, spouse or foster children.  </t>
    </r>
  </si>
  <si>
    <t>AMI</t>
  </si>
  <si>
    <t>Total Non-Reimbursed Medical Expenses</t>
  </si>
  <si>
    <t>3% of Annual Gross Income</t>
  </si>
  <si>
    <t>Color Code:</t>
  </si>
  <si>
    <t>= Must Enter Data Here</t>
  </si>
  <si>
    <t>= Calculated Value</t>
  </si>
  <si>
    <t xml:space="preserve">The total income of the household (Annual Gross Income) is from all sources anticipated to be received in the 12-month period following the effective date of the income certification. </t>
  </si>
  <si>
    <t xml:space="preserve">This allowance is provided to any family whose HEAD, SPOUSE, OR SOLE MEMBER is at least 62 years of age OR is disabled. This deduction always applies to households with persons with HIV/AIDS if they are the head, spouse, or sole member at least 62 years of age.  (ONLY ONE $400 DEDUCTION PER FAMILY/HOUSEHOLD PER YEAR) </t>
  </si>
  <si>
    <t>Total Number in Household Receiving Income</t>
  </si>
  <si>
    <t>= Must Enter if for RRH</t>
  </si>
  <si>
    <t>Date Next Rent Due (based on lease agreement):</t>
  </si>
  <si>
    <t>TOTAL ALLOWANCES</t>
  </si>
  <si>
    <t>ANNUAL ADJUSTED INCOME</t>
  </si>
  <si>
    <t>MONTHLY ADJUSTED INCOME</t>
  </si>
  <si>
    <t>Enter only one</t>
  </si>
  <si>
    <t>=May Enter Data Here (Main Option)</t>
  </si>
  <si>
    <t>=May Enter Data Here (Alterantive Option)</t>
  </si>
  <si>
    <t># of Full Months Since Move-In Date</t>
  </si>
  <si>
    <t>Slow-Tapering Participant= 1</t>
  </si>
  <si>
    <t>The full amount (before payroll deductions) of annual wages and salaries, overtime pay, commissions, fees, tips and bonuses, other compensation for personal services prior to payroll deductions.  MUST include all household members 18 and older.  (For working full-time students ages 18 to 24, put $40 max in Column (D) for monthly earned income, not the actual total.)</t>
  </si>
  <si>
    <t>Periodic payments from Social Security, annuities, insurance policies, retirement funds, pensions, disability or death benefits, excluding lump sum payments. This includes SSI, SSDI and VA benefit payments.</t>
  </si>
  <si>
    <t>Payments in lieu of earnings, such as unemployment, disability, worker’s compensation, and severance pay (except most lump-sum payouts.)</t>
  </si>
  <si>
    <t>Net income from operation of a business or profession (including any form of self-employment).</t>
  </si>
  <si>
    <t>Interest, dividends, and other net income of any kind from real or personal property. Where net family assets are in excess of $5,000, annual income is the greater of actual income derived from net family assets or a percentage of the value of such assets based on the current passbook savings rate, as determined by HUD. (Contact HSN with questions.)</t>
  </si>
  <si>
    <t>All regular pay, special pay and allowances of a member of the Armed Forces (except Hostile Fire Pay).</t>
  </si>
  <si>
    <t>PUBLICLY ADMINISTERED (CASH) BENEFITS, including payments made under other programs funded, separately or jointly, by federal, state, or local governments which are not excluded by federal statutes (unless excluded). This does NOT include non-cash benefits like SNAP, for example.</t>
  </si>
  <si>
    <t>Periodic allowances including alimony and CHILD SUPPORT payments, and REGULAR contributions or gifts received from organizations or persons not residing in the residence.</t>
  </si>
  <si>
    <t>1) Earned Income</t>
  </si>
  <si>
    <t>2) Social Security or Disability Income</t>
  </si>
  <si>
    <t>3) Unemployment Income</t>
  </si>
  <si>
    <t>4) TANF/Public Assistance Income</t>
  </si>
  <si>
    <t>5) Alimony, Child Support &amp; Foster Care Income</t>
  </si>
  <si>
    <t>7) Interest &amp; Dividends Income</t>
  </si>
  <si>
    <t xml:space="preserve"> </t>
  </si>
  <si>
    <t>8) Armed Forces  Income</t>
  </si>
  <si>
    <t>6) Self-employment/Business Income</t>
  </si>
  <si>
    <t>TANF/Public Assistance (Cash) Benefits</t>
  </si>
  <si>
    <t>Unemployment Income</t>
  </si>
  <si>
    <t>Self-employmeent/business Income</t>
  </si>
  <si>
    <t>Social Security or Disability Income (SSI, SSDI) #1</t>
  </si>
  <si>
    <t>Social Security or Disability Income (SSI, SSDI) #2</t>
  </si>
  <si>
    <t>HH Size</t>
  </si>
  <si>
    <t>Annualized 30%</t>
  </si>
  <si>
    <t>Annualized 50%</t>
  </si>
  <si>
    <t xml:space="preserve">9) RRH Assessment </t>
  </si>
  <si>
    <t>Financial review of monthly income and expenses to determine overall affordability to housing cost</t>
  </si>
  <si>
    <r>
      <t xml:space="preserve">Submit the completed form to </t>
    </r>
    <r>
      <rPr>
        <b/>
        <i/>
        <u/>
        <sz val="12"/>
        <color rgb="FF0070C0"/>
        <rFont val="Calibri"/>
        <family val="2"/>
      </rPr>
      <t>HLTfinance@hsncfl.org</t>
    </r>
    <r>
      <rPr>
        <b/>
        <i/>
        <sz val="12"/>
        <color rgb="FF0070C0"/>
        <rFont val="Calibri"/>
        <family val="2"/>
      </rPr>
      <t xml:space="preserve"> by the 5th of the current month for next month. </t>
    </r>
  </si>
  <si>
    <t>INSTRUCTIONS</t>
  </si>
  <si>
    <t>FY 2021 Income Limits</t>
  </si>
  <si>
    <t>Medium-Tapering Participant= 2</t>
  </si>
  <si>
    <t>Fast-Tapering Participant= 3</t>
  </si>
  <si>
    <t>PSH Only</t>
  </si>
  <si>
    <t>OR</t>
  </si>
  <si>
    <t>RRH Only</t>
  </si>
  <si>
    <t>TOTAL HOUSING COST CALCULATION</t>
  </si>
  <si>
    <t>TOTAL HOUSING COSTS (RENT + UTILITIY ALLOWANCE)</t>
  </si>
  <si>
    <t>SELECT THE HIGHER OF METHOD #1 OR METHOD #2</t>
  </si>
  <si>
    <t>Date of Enrollment:</t>
  </si>
  <si>
    <t># of Full Months Receiving Rental Assistance in RRH Program</t>
  </si>
  <si>
    <t>RRH Only: Request extension from HSN if needed</t>
  </si>
  <si>
    <t>Fill in all applicable income fields</t>
  </si>
  <si>
    <t>Total Expenses for Elderly or Disabled Family Members</t>
  </si>
  <si>
    <t>IS THE TENANT RESPONSIBLE FOR ANY BASIC UTILITIES (ELECTRIC, WATER, SEWER, GAS)?</t>
  </si>
  <si>
    <r>
      <rPr>
        <b/>
        <sz val="10"/>
        <color theme="1"/>
        <rFont val="Calibri"/>
        <family val="2"/>
        <scheme val="minor"/>
      </rPr>
      <t>METHOD 1</t>
    </r>
    <r>
      <rPr>
        <sz val="10"/>
        <color theme="1"/>
        <rFont val="Calibri"/>
        <family val="2"/>
        <scheme val="minor"/>
      </rPr>
      <t>: 30% OF MONTHLY ADJUSTED INCOME</t>
    </r>
  </si>
  <si>
    <r>
      <rPr>
        <b/>
        <sz val="10"/>
        <color theme="1"/>
        <rFont val="Calibri"/>
        <family val="2"/>
        <scheme val="minor"/>
      </rPr>
      <t>METHOD 2</t>
    </r>
    <r>
      <rPr>
        <sz val="10"/>
        <color theme="1"/>
        <rFont val="Calibri"/>
        <family val="2"/>
        <scheme val="minor"/>
      </rPr>
      <t>: 10% OF MONTHLY GROSS INCOME</t>
    </r>
  </si>
  <si>
    <t>Allowable Expense Deduction</t>
  </si>
  <si>
    <t>Based on RRH Tapering Calculation Guide, what is the Tapering Speed for the tenant?</t>
  </si>
  <si>
    <t>SELECT THE LOWER OF METHOD #1 OR METHOD #2</t>
  </si>
  <si>
    <t>AND ENTER INTO LINE 115</t>
  </si>
  <si>
    <t>This is a guide on how tenant contributions towards rent could look based on how long they have been receiving rental assistance.</t>
  </si>
  <si>
    <t>METHOD 1: RRH TAPERING GUIDE</t>
  </si>
  <si>
    <t>Tapering Speed</t>
  </si>
  <si>
    <t>Fast-Tapering</t>
  </si>
  <si>
    <t>Medium-Tapering</t>
  </si>
  <si>
    <t>Slow-Tapering</t>
  </si>
  <si>
    <t>METHOD 2: RRH COLLABORATIVE DISCUSSION WITH PARTICIPANT</t>
  </si>
  <si>
    <t>RENT CONTRIBUTION</t>
  </si>
  <si>
    <t>TOTAL AMOUNT THAT CAN BE CONTRIBUTED TOWARDS HOUSING COSTS (RENT CONTRIBUTION + UTILITY ALLOWANCE)</t>
  </si>
  <si>
    <t>TENANT RENT CONTRIBUTION</t>
  </si>
  <si>
    <r>
      <rPr>
        <i/>
        <sz val="11"/>
        <color theme="1"/>
        <rFont val="Calibri"/>
        <family val="2"/>
        <scheme val="minor"/>
      </rPr>
      <t>RRH ONLY</t>
    </r>
    <r>
      <rPr>
        <sz val="11"/>
        <color theme="1"/>
        <rFont val="Calibri"/>
        <family val="2"/>
        <scheme val="minor"/>
      </rPr>
      <t xml:space="preserve">: If tenant rent contribution is under $100, their actual contribution will be $0. </t>
    </r>
  </si>
  <si>
    <r>
      <rPr>
        <i/>
        <sz val="11"/>
        <color theme="1"/>
        <rFont val="Calibri"/>
        <family val="2"/>
        <scheme val="minor"/>
      </rPr>
      <t>RRH ONLY</t>
    </r>
    <r>
      <rPr>
        <sz val="11"/>
        <color theme="1"/>
        <rFont val="Calibri"/>
        <family val="2"/>
        <scheme val="minor"/>
      </rPr>
      <t>: If tenant rent contribution is under $100, HSN's rental assistance payment will be 100% of the rent.</t>
    </r>
  </si>
  <si>
    <t>UTILITY ALLOWANCE</t>
  </si>
  <si>
    <t>If above response is no, enter $0. If yes, enter the Utility Allowance amount provided to you by HSN.</t>
  </si>
  <si>
    <t xml:space="preserve">After discussing with the tenant, what are they able to pay towards rent and utility allowance. Put $0 for a zero-income household. </t>
  </si>
  <si>
    <t>The Tapering Guide offers a suggestion of what a tenant contribution towards housing and utility allowance could look like.</t>
  </si>
  <si>
    <t>Amount to be applied towards utillity bill. $0 income tenants may need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</si>
</sst>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1"/>
      <name val="Calibri"/>
      <family val="2"/>
    </font>
    <font>
      <sz val="11"/>
      <color theme="1"/>
      <name val="Calibri"/>
      <family val="2"/>
    </font>
    <font>
      <sz val="11"/>
      <name val="Arial"/>
      <family val="2"/>
    </font>
    <font>
      <sz val="11"/>
      <color rgb="FF000000"/>
      <name val="Calibri"/>
      <family val="2"/>
    </font>
    <font>
      <b/>
      <sz val="10"/>
      <color theme="1"/>
      <name val="Calibri"/>
      <family val="2"/>
    </font>
    <font>
      <sz val="10"/>
      <color theme="1"/>
      <name val="Calibri"/>
      <family val="2"/>
    </font>
    <font>
      <b/>
      <sz val="9"/>
      <color theme="1"/>
      <name val="Calibri"/>
      <family val="2"/>
    </font>
    <font>
      <b/>
      <u/>
      <sz val="9"/>
      <name val="Calibri"/>
      <family val="2"/>
    </font>
    <font>
      <sz val="9"/>
      <color theme="1"/>
      <name val="Calibri"/>
      <family val="2"/>
    </font>
    <font>
      <u/>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i/>
      <sz val="9"/>
      <color theme="1"/>
      <name val="Calibri"/>
      <family val="2"/>
      <scheme val="minor"/>
    </font>
    <font>
      <b/>
      <u/>
      <sz val="10"/>
      <color theme="1"/>
      <name val="Calibri"/>
      <family val="2"/>
      <scheme val="minor"/>
    </font>
    <font>
      <u/>
      <sz val="10"/>
      <color theme="1"/>
      <name val="Calibri"/>
      <family val="2"/>
      <scheme val="minor"/>
    </font>
    <font>
      <b/>
      <u/>
      <sz val="11"/>
      <color theme="1"/>
      <name val="Calibri"/>
      <family val="2"/>
      <scheme val="minor"/>
    </font>
    <font>
      <i/>
      <sz val="8"/>
      <color theme="1"/>
      <name val="Calibri"/>
      <family val="2"/>
      <scheme val="minor"/>
    </font>
    <font>
      <i/>
      <sz val="8"/>
      <color theme="1"/>
      <name val="Calibri"/>
      <family val="2"/>
    </font>
    <font>
      <i/>
      <sz val="8"/>
      <name val="Calibri"/>
      <family val="2"/>
    </font>
    <font>
      <b/>
      <sz val="10"/>
      <color theme="0"/>
      <name val="Calibri"/>
      <family val="2"/>
      <scheme val="minor"/>
    </font>
    <font>
      <b/>
      <u/>
      <sz val="11"/>
      <color theme="1"/>
      <name val="Calibri"/>
      <family val="2"/>
    </font>
    <font>
      <i/>
      <sz val="10"/>
      <color theme="1"/>
      <name val="Calibri"/>
      <family val="2"/>
      <scheme val="minor"/>
    </font>
    <font>
      <b/>
      <i/>
      <sz val="12"/>
      <color theme="1"/>
      <name val="Calibri"/>
      <family val="2"/>
      <scheme val="minor"/>
    </font>
    <font>
      <b/>
      <i/>
      <sz val="10"/>
      <color theme="1"/>
      <name val="Calibri"/>
      <family val="2"/>
      <scheme val="minor"/>
    </font>
    <font>
      <i/>
      <sz val="11"/>
      <color theme="1"/>
      <name val="Calibri"/>
      <family val="2"/>
      <scheme val="minor"/>
    </font>
    <font>
      <sz val="12"/>
      <color theme="1"/>
      <name val="Calibri"/>
      <family val="2"/>
      <scheme val="minor"/>
    </font>
    <font>
      <b/>
      <sz val="14"/>
      <color theme="1"/>
      <name val="Calibri"/>
      <family val="2"/>
      <scheme val="minor"/>
    </font>
    <font>
      <i/>
      <sz val="14"/>
      <color theme="1"/>
      <name val="Calibri"/>
      <family val="2"/>
      <scheme val="minor"/>
    </font>
    <font>
      <b/>
      <u/>
      <sz val="12"/>
      <color theme="1"/>
      <name val="Calibri"/>
      <family val="2"/>
      <scheme val="minor"/>
    </font>
    <font>
      <sz val="18"/>
      <color theme="1"/>
      <name val="Calibri"/>
      <family val="2"/>
      <scheme val="minor"/>
    </font>
    <font>
      <sz val="18"/>
      <color theme="0"/>
      <name val="Calibri"/>
      <family val="2"/>
      <scheme val="minor"/>
    </font>
    <font>
      <b/>
      <i/>
      <sz val="12"/>
      <color rgb="FF0070C0"/>
      <name val="Calibri"/>
      <family val="2"/>
    </font>
    <font>
      <b/>
      <sz val="12"/>
      <color rgb="FF0070C0"/>
      <name val="Calibri"/>
      <family val="2"/>
    </font>
    <font>
      <b/>
      <i/>
      <u/>
      <sz val="12"/>
      <color rgb="FF0070C0"/>
      <name val="Calibri"/>
      <family val="2"/>
    </font>
    <font>
      <b/>
      <sz val="12"/>
      <name val="Calibri"/>
      <family val="2"/>
    </font>
    <font>
      <b/>
      <sz val="11"/>
      <color theme="0"/>
      <name val="Calibri"/>
      <family val="2"/>
      <scheme val="minor"/>
    </font>
  </fonts>
  <fills count="2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00"/>
        <bgColor rgb="FFFFFF00"/>
      </patternFill>
    </fill>
    <fill>
      <patternFill patternType="solid">
        <fgColor rgb="FFD8D8D8"/>
        <bgColor rgb="FFD8D8D8"/>
      </patternFill>
    </fill>
    <fill>
      <patternFill patternType="solid">
        <fgColor theme="2"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rgb="FFC6D9F0"/>
      </patternFill>
    </fill>
    <fill>
      <patternFill patternType="solid">
        <fgColor theme="0"/>
        <bgColor rgb="FFFFFF99"/>
      </patternFill>
    </fill>
    <fill>
      <patternFill patternType="solid">
        <fgColor rgb="FF00B050"/>
        <bgColor indexed="64"/>
      </patternFill>
    </fill>
    <fill>
      <patternFill patternType="solid">
        <fgColor theme="4" tint="0.39997558519241921"/>
        <bgColor indexed="64"/>
      </patternFill>
    </fill>
    <fill>
      <patternFill patternType="solid">
        <fgColor theme="0"/>
        <bgColor rgb="FF00FF00"/>
      </patternFill>
    </fill>
    <fill>
      <patternFill patternType="solid">
        <fgColor theme="4" tint="0.39997558519241921"/>
        <bgColor rgb="FFFFFF00"/>
      </patternFill>
    </fill>
    <fill>
      <patternFill patternType="solid">
        <fgColor theme="5" tint="0.79998168889431442"/>
        <bgColor rgb="FFFFFF99"/>
      </patternFill>
    </fill>
    <fill>
      <patternFill patternType="solid">
        <fgColor theme="5" tint="0.79998168889431442"/>
        <bgColor indexed="64"/>
      </patternFill>
    </fill>
    <fill>
      <patternFill patternType="solid">
        <fgColor theme="9" tint="0.59999389629810485"/>
        <bgColor rgb="FFC6D9F0"/>
      </patternFill>
    </fill>
    <fill>
      <patternFill patternType="solid">
        <fgColor theme="9" tint="0.59999389629810485"/>
        <bgColor indexed="64"/>
      </patternFill>
    </fill>
    <fill>
      <patternFill patternType="solid">
        <fgColor rgb="FF0070C0"/>
        <bgColor indexed="64"/>
      </patternFill>
    </fill>
    <fill>
      <patternFill patternType="solid">
        <fgColor rgb="FF00B0F0"/>
        <bgColor indexed="64"/>
      </patternFill>
    </fill>
    <fill>
      <patternFill patternType="solid">
        <fgColor theme="2" tint="-0.499984740745262"/>
        <bgColor indexed="64"/>
      </patternFill>
    </fill>
  </fills>
  <borders count="33">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ck">
        <color rgb="FF000000"/>
      </bottom>
      <diagonal/>
    </border>
    <border>
      <left style="medium">
        <color indexed="64"/>
      </left>
      <right style="thin">
        <color rgb="FF000000"/>
      </right>
      <top style="thick">
        <color rgb="FF000000"/>
      </top>
      <bottom style="medium">
        <color indexed="64"/>
      </bottom>
      <diagonal/>
    </border>
    <border>
      <left/>
      <right style="thin">
        <color rgb="FF000000"/>
      </right>
      <top style="thick">
        <color rgb="FF000000"/>
      </top>
      <bottom style="medium">
        <color indexed="64"/>
      </bottom>
      <diagonal/>
    </border>
    <border>
      <left style="thin">
        <color rgb="FF000000"/>
      </left>
      <right style="thin">
        <color rgb="FF000000"/>
      </right>
      <top style="thick">
        <color rgb="FF000000"/>
      </top>
      <bottom style="medium">
        <color indexed="64"/>
      </bottom>
      <diagonal/>
    </border>
    <border>
      <left style="thin">
        <color rgb="FF000000"/>
      </left>
      <right style="medium">
        <color indexed="64"/>
      </right>
      <top style="thick">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rgb="FF000000"/>
      </top>
      <bottom style="thin">
        <color indexed="64"/>
      </bottom>
      <diagonal/>
    </border>
  </borders>
  <cellStyleXfs count="2">
    <xf numFmtId="0" fontId="0" fillId="0" borderId="0"/>
    <xf numFmtId="44" fontId="1" fillId="0" borderId="0" applyFont="0" applyFill="0" applyBorder="0" applyAlignment="0" applyProtection="0"/>
  </cellStyleXfs>
  <cellXfs count="271">
    <xf numFmtId="0" fontId="0" fillId="0" borderId="0" xfId="0"/>
    <xf numFmtId="0" fontId="0" fillId="3" borderId="0" xfId="0" applyFill="1"/>
    <xf numFmtId="0" fontId="4" fillId="3" borderId="0" xfId="0" applyFont="1" applyFill="1" applyAlignment="1">
      <alignment horizontal="left" vertical="center"/>
    </xf>
    <xf numFmtId="0" fontId="4" fillId="3" borderId="0" xfId="0" applyFont="1" applyFill="1" applyAlignment="1">
      <alignment horizontal="left"/>
    </xf>
    <xf numFmtId="0" fontId="0" fillId="0" borderId="0" xfId="0" applyFill="1"/>
    <xf numFmtId="0" fontId="13" fillId="3" borderId="0" xfId="0" applyFont="1" applyFill="1" applyBorder="1"/>
    <xf numFmtId="164" fontId="0" fillId="3" borderId="0" xfId="0" applyNumberFormat="1" applyFill="1" applyBorder="1"/>
    <xf numFmtId="0" fontId="0" fillId="3" borderId="0" xfId="0" applyFill="1" applyBorder="1"/>
    <xf numFmtId="0" fontId="0" fillId="3" borderId="19" xfId="0" applyFill="1" applyBorder="1"/>
    <xf numFmtId="0" fontId="0" fillId="3" borderId="18" xfId="0" applyFill="1" applyBorder="1"/>
    <xf numFmtId="0" fontId="0" fillId="0" borderId="20" xfId="0" applyBorder="1"/>
    <xf numFmtId="0" fontId="0" fillId="3" borderId="22" xfId="0" applyFill="1" applyBorder="1"/>
    <xf numFmtId="0" fontId="0" fillId="0" borderId="19" xfId="0" applyBorder="1"/>
    <xf numFmtId="0" fontId="0" fillId="3" borderId="21" xfId="0" applyFill="1" applyBorder="1"/>
    <xf numFmtId="0" fontId="13" fillId="3" borderId="0" xfId="0" applyFont="1" applyFill="1" applyAlignment="1">
      <alignment horizontal="left"/>
    </xf>
    <xf numFmtId="0" fontId="19" fillId="3" borderId="18" xfId="0" applyFont="1" applyFill="1" applyBorder="1"/>
    <xf numFmtId="0" fontId="19" fillId="0" borderId="18" xfId="0" applyFont="1" applyBorder="1" applyAlignment="1">
      <alignment wrapText="1"/>
    </xf>
    <xf numFmtId="0" fontId="21" fillId="3" borderId="18" xfId="0" applyFont="1" applyFill="1" applyBorder="1"/>
    <xf numFmtId="0" fontId="18" fillId="3" borderId="0" xfId="0" applyFont="1" applyFill="1" applyBorder="1" applyAlignment="1">
      <alignment horizontal="left" vertical="top" wrapText="1"/>
    </xf>
    <xf numFmtId="0" fontId="16" fillId="3" borderId="18" xfId="0" applyFont="1" applyFill="1" applyBorder="1" applyAlignment="1">
      <alignment wrapText="1"/>
    </xf>
    <xf numFmtId="0" fontId="16" fillId="3" borderId="0" xfId="0" applyFont="1" applyFill="1" applyBorder="1" applyAlignment="1">
      <alignment wrapText="1"/>
    </xf>
    <xf numFmtId="0" fontId="13" fillId="3" borderId="18" xfId="0" applyFont="1" applyFill="1" applyBorder="1"/>
    <xf numFmtId="0" fontId="2" fillId="0" borderId="18" xfId="0" applyFont="1" applyBorder="1"/>
    <xf numFmtId="164" fontId="14" fillId="3" borderId="0" xfId="0" applyNumberFormat="1" applyFont="1" applyFill="1" applyBorder="1"/>
    <xf numFmtId="0" fontId="0" fillId="3" borderId="0" xfId="0" applyFill="1" applyBorder="1" applyAlignment="1"/>
    <xf numFmtId="0" fontId="13" fillId="3" borderId="21" xfId="0" applyFont="1" applyFill="1" applyBorder="1" applyAlignment="1">
      <alignment horizontal="left"/>
    </xf>
    <xf numFmtId="0" fontId="3" fillId="3" borderId="0" xfId="0" applyFont="1" applyFill="1" applyBorder="1"/>
    <xf numFmtId="0" fontId="3" fillId="3" borderId="21" xfId="0" applyFont="1" applyFill="1" applyBorder="1"/>
    <xf numFmtId="0" fontId="3" fillId="3" borderId="18" xfId="0" applyFont="1" applyFill="1" applyBorder="1"/>
    <xf numFmtId="0" fontId="3" fillId="3" borderId="20" xfId="0" applyFont="1" applyFill="1" applyBorder="1"/>
    <xf numFmtId="0" fontId="10" fillId="5" borderId="24"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2" fillId="0" borderId="27" xfId="0" applyFont="1" applyBorder="1" applyAlignment="1">
      <alignment horizontal="center" vertical="center" wrapText="1"/>
    </xf>
    <xf numFmtId="164" fontId="10" fillId="5" borderId="28" xfId="0" applyNumberFormat="1" applyFont="1" applyFill="1" applyBorder="1" applyAlignment="1">
      <alignment horizontal="right"/>
    </xf>
    <xf numFmtId="0" fontId="12" fillId="0" borderId="29" xfId="0" applyFont="1" applyBorder="1" applyAlignment="1">
      <alignment horizontal="center" vertical="center" wrapText="1"/>
    </xf>
    <xf numFmtId="164" fontId="10" fillId="5" borderId="31" xfId="0" applyNumberFormat="1" applyFont="1" applyFill="1" applyBorder="1" applyAlignment="1">
      <alignment horizontal="right"/>
    </xf>
    <xf numFmtId="164" fontId="8" fillId="9" borderId="0" xfId="0" applyNumberFormat="1" applyFont="1" applyFill="1" applyBorder="1" applyAlignment="1">
      <alignment horizontal="right" vertical="center"/>
    </xf>
    <xf numFmtId="164" fontId="9" fillId="10" borderId="0" xfId="0" applyNumberFormat="1" applyFont="1" applyFill="1" applyBorder="1" applyAlignment="1">
      <alignment horizontal="right" vertical="center" wrapText="1"/>
    </xf>
    <xf numFmtId="164" fontId="9" fillId="9" borderId="0" xfId="0" applyNumberFormat="1" applyFont="1" applyFill="1" applyBorder="1" applyAlignment="1">
      <alignment horizontal="right" vertical="center" wrapText="1"/>
    </xf>
    <xf numFmtId="164" fontId="9" fillId="9" borderId="0" xfId="0" applyNumberFormat="1" applyFont="1" applyFill="1" applyBorder="1" applyAlignment="1">
      <alignment horizontal="right" vertical="top" wrapText="1"/>
    </xf>
    <xf numFmtId="0" fontId="0" fillId="3" borderId="20" xfId="0" applyFill="1" applyBorder="1"/>
    <xf numFmtId="0" fontId="26" fillId="0" borderId="15" xfId="0" applyFont="1" applyBorder="1"/>
    <xf numFmtId="0" fontId="5" fillId="3" borderId="16" xfId="0" applyFont="1" applyFill="1" applyBorder="1"/>
    <xf numFmtId="0" fontId="5" fillId="3" borderId="17" xfId="0" applyFont="1" applyFill="1" applyBorder="1"/>
    <xf numFmtId="0" fontId="26" fillId="4" borderId="18" xfId="0" applyFont="1" applyFill="1" applyBorder="1"/>
    <xf numFmtId="0" fontId="5" fillId="3" borderId="0" xfId="0" quotePrefix="1" applyFont="1" applyFill="1" applyBorder="1"/>
    <xf numFmtId="0" fontId="5" fillId="3" borderId="0" xfId="0" applyFont="1" applyFill="1" applyBorder="1"/>
    <xf numFmtId="0" fontId="5" fillId="3" borderId="19" xfId="0" applyFont="1" applyFill="1" applyBorder="1"/>
    <xf numFmtId="0" fontId="5" fillId="3" borderId="22" xfId="0" applyFont="1" applyFill="1" applyBorder="1"/>
    <xf numFmtId="0" fontId="15" fillId="3" borderId="18" xfId="0" applyFont="1" applyFill="1" applyBorder="1"/>
    <xf numFmtId="0" fontId="17" fillId="3" borderId="18" xfId="0" applyFont="1" applyFill="1" applyBorder="1"/>
    <xf numFmtId="0" fontId="5" fillId="12" borderId="18" xfId="0" applyFont="1" applyFill="1" applyBorder="1"/>
    <xf numFmtId="0" fontId="5" fillId="11" borderId="18" xfId="0" applyFont="1" applyFill="1" applyBorder="1"/>
    <xf numFmtId="0" fontId="5" fillId="13" borderId="0" xfId="0" applyFont="1" applyFill="1" applyBorder="1"/>
    <xf numFmtId="0" fontId="5" fillId="3" borderId="0" xfId="0" applyFont="1" applyFill="1" applyBorder="1" applyAlignment="1">
      <alignment horizontal="left"/>
    </xf>
    <xf numFmtId="0" fontId="5" fillId="3" borderId="21" xfId="0" applyFont="1" applyFill="1" applyBorder="1"/>
    <xf numFmtId="164" fontId="14" fillId="3" borderId="21" xfId="0" applyNumberFormat="1" applyFont="1" applyFill="1" applyBorder="1"/>
    <xf numFmtId="0" fontId="14" fillId="3" borderId="0" xfId="0" applyFont="1" applyFill="1" applyBorder="1"/>
    <xf numFmtId="164" fontId="14" fillId="3" borderId="4" xfId="0" applyNumberFormat="1" applyFont="1" applyFill="1" applyBorder="1"/>
    <xf numFmtId="0" fontId="27" fillId="3" borderId="0" xfId="0" applyFont="1" applyFill="1" applyBorder="1" applyAlignment="1">
      <alignment vertical="top" wrapText="1"/>
    </xf>
    <xf numFmtId="0" fontId="14" fillId="3" borderId="21" xfId="0" applyFont="1" applyFill="1" applyBorder="1"/>
    <xf numFmtId="0" fontId="14" fillId="0" borderId="0" xfId="0" applyFont="1" applyBorder="1"/>
    <xf numFmtId="0" fontId="14" fillId="3" borderId="18" xfId="0" applyFont="1" applyFill="1" applyBorder="1"/>
    <xf numFmtId="0" fontId="19" fillId="3" borderId="18" xfId="0" applyFont="1" applyFill="1" applyBorder="1" applyAlignment="1">
      <alignment horizontal="left"/>
    </xf>
    <xf numFmtId="0" fontId="20" fillId="3" borderId="0" xfId="0" applyFont="1" applyFill="1" applyBorder="1" applyAlignment="1">
      <alignment horizontal="left" vertical="top"/>
    </xf>
    <xf numFmtId="0" fontId="2" fillId="3" borderId="21" xfId="0" applyFont="1" applyFill="1" applyBorder="1" applyAlignment="1">
      <alignment wrapText="1"/>
    </xf>
    <xf numFmtId="0" fontId="28" fillId="3" borderId="18" xfId="0" applyFont="1" applyFill="1" applyBorder="1"/>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5" fillId="16" borderId="18" xfId="0" applyFont="1" applyFill="1" applyBorder="1"/>
    <xf numFmtId="0" fontId="5" fillId="18" borderId="20" xfId="0" applyFont="1" applyFill="1" applyBorder="1"/>
    <xf numFmtId="0" fontId="9" fillId="3" borderId="0" xfId="0" quotePrefix="1" applyFont="1" applyFill="1" applyBorder="1"/>
    <xf numFmtId="0" fontId="9" fillId="3" borderId="0" xfId="0" quotePrefix="1" applyFont="1" applyFill="1" applyBorder="1" applyAlignment="1">
      <alignment horizontal="left"/>
    </xf>
    <xf numFmtId="0" fontId="9" fillId="3" borderId="21" xfId="0" quotePrefix="1" applyFont="1" applyFill="1" applyBorder="1"/>
    <xf numFmtId="0" fontId="15" fillId="3" borderId="18" xfId="0" applyFont="1" applyFill="1" applyBorder="1" applyAlignment="1">
      <alignment wrapText="1"/>
    </xf>
    <xf numFmtId="0" fontId="14" fillId="3" borderId="0" xfId="0" applyFont="1" applyFill="1" applyBorder="1" applyAlignment="1">
      <alignment horizontal="center"/>
    </xf>
    <xf numFmtId="0" fontId="0" fillId="0" borderId="0" xfId="0" applyAlignment="1">
      <alignment wrapText="1"/>
    </xf>
    <xf numFmtId="0" fontId="0" fillId="0" borderId="18" xfId="0" applyBorder="1" applyAlignment="1">
      <alignment horizontal="center"/>
    </xf>
    <xf numFmtId="0" fontId="14" fillId="3" borderId="20" xfId="0" applyFont="1" applyFill="1" applyBorder="1" applyAlignment="1">
      <alignment horizontal="left"/>
    </xf>
    <xf numFmtId="0" fontId="14" fillId="3" borderId="21" xfId="0" applyFont="1" applyFill="1" applyBorder="1" applyAlignment="1">
      <alignment horizontal="left"/>
    </xf>
    <xf numFmtId="0" fontId="27" fillId="3" borderId="18" xfId="0" applyFont="1" applyFill="1" applyBorder="1" applyAlignment="1">
      <alignment horizontal="left" wrapText="1"/>
    </xf>
    <xf numFmtId="0" fontId="32" fillId="3" borderId="0" xfId="0" applyFont="1" applyFill="1" applyBorder="1" applyAlignment="1">
      <alignment horizontal="center" vertical="top" wrapText="1"/>
    </xf>
    <xf numFmtId="0" fontId="33" fillId="3" borderId="0" xfId="0" applyFont="1" applyFill="1" applyBorder="1" applyAlignment="1">
      <alignment horizontal="center" vertical="top" wrapText="1"/>
    </xf>
    <xf numFmtId="164" fontId="14" fillId="11" borderId="4" xfId="0" applyNumberFormat="1" applyFont="1" applyFill="1" applyBorder="1" applyAlignment="1">
      <alignment horizontal="center"/>
    </xf>
    <xf numFmtId="164" fontId="14" fillId="11" borderId="6" xfId="1" applyNumberFormat="1" applyFont="1" applyFill="1" applyBorder="1" applyAlignment="1">
      <alignment horizontal="center"/>
    </xf>
    <xf numFmtId="164" fontId="14" fillId="11" borderId="6" xfId="0" applyNumberFormat="1" applyFont="1" applyFill="1" applyBorder="1" applyAlignment="1">
      <alignment horizontal="center"/>
    </xf>
    <xf numFmtId="164" fontId="0" fillId="11" borderId="4" xfId="0" applyNumberFormat="1" applyFill="1" applyBorder="1" applyAlignment="1">
      <alignment horizontal="center"/>
    </xf>
    <xf numFmtId="164" fontId="14" fillId="11" borderId="4" xfId="1" applyNumberFormat="1" applyFont="1" applyFill="1" applyBorder="1" applyAlignment="1">
      <alignment horizontal="center"/>
    </xf>
    <xf numFmtId="164" fontId="14" fillId="11" borderId="5" xfId="0" applyNumberFormat="1" applyFont="1" applyFill="1" applyBorder="1" applyAlignment="1">
      <alignment horizontal="center"/>
    </xf>
    <xf numFmtId="0" fontId="0" fillId="0" borderId="0" xfId="0" applyAlignment="1"/>
    <xf numFmtId="9" fontId="34" fillId="11" borderId="6" xfId="0" applyNumberFormat="1" applyFont="1" applyFill="1" applyBorder="1" applyAlignment="1">
      <alignment horizontal="center"/>
    </xf>
    <xf numFmtId="0" fontId="35" fillId="0" borderId="0" xfId="0" applyFont="1"/>
    <xf numFmtId="0" fontId="35" fillId="0" borderId="0" xfId="0" applyFont="1" applyAlignment="1"/>
    <xf numFmtId="164" fontId="14" fillId="11" borderId="4" xfId="0" applyNumberFormat="1" applyFont="1" applyFill="1" applyBorder="1" applyAlignment="1" applyProtection="1">
      <alignment horizontal="center"/>
    </xf>
    <xf numFmtId="0" fontId="0" fillId="2" borderId="4" xfId="0" applyFill="1" applyBorder="1" applyAlignment="1" applyProtection="1">
      <alignment horizontal="center"/>
      <protection locked="0"/>
    </xf>
    <xf numFmtId="0" fontId="0" fillId="2" borderId="4" xfId="0" applyFill="1" applyBorder="1" applyAlignment="1" applyProtection="1">
      <alignment horizontal="center" vertical="center"/>
      <protection locked="0"/>
    </xf>
    <xf numFmtId="0" fontId="4" fillId="4" borderId="1" xfId="0" applyFont="1" applyFill="1" applyBorder="1" applyAlignment="1" applyProtection="1">
      <alignment horizontal="left"/>
      <protection locked="0"/>
    </xf>
    <xf numFmtId="0" fontId="5" fillId="4" borderId="2" xfId="0" applyFont="1" applyFill="1" applyBorder="1" applyAlignment="1" applyProtection="1">
      <alignment horizontal="left"/>
      <protection locked="0"/>
    </xf>
    <xf numFmtId="0" fontId="5" fillId="4" borderId="0" xfId="0" applyFont="1" applyFill="1" applyBorder="1" applyAlignment="1" applyProtection="1">
      <alignment horizontal="left"/>
      <protection locked="0"/>
    </xf>
    <xf numFmtId="0" fontId="4" fillId="4" borderId="0" xfId="0" applyFont="1" applyFill="1" applyBorder="1" applyProtection="1">
      <protection locked="0"/>
    </xf>
    <xf numFmtId="14" fontId="5" fillId="4" borderId="3" xfId="0" applyNumberFormat="1" applyFont="1" applyFill="1" applyBorder="1" applyAlignment="1" applyProtection="1">
      <alignment horizontal="left"/>
      <protection locked="0"/>
    </xf>
    <xf numFmtId="0" fontId="6" fillId="2" borderId="0" xfId="0" applyFont="1" applyFill="1" applyBorder="1" applyProtection="1">
      <protection locked="0"/>
    </xf>
    <xf numFmtId="14" fontId="7" fillId="4" borderId="1" xfId="0" applyNumberFormat="1" applyFont="1" applyFill="1" applyBorder="1" applyAlignment="1" applyProtection="1">
      <alignment horizontal="left"/>
      <protection locked="0"/>
    </xf>
    <xf numFmtId="0" fontId="4" fillId="4" borderId="0" xfId="0" applyFont="1" applyFill="1" applyBorder="1" applyAlignment="1" applyProtection="1">
      <alignment horizontal="left"/>
      <protection locked="0"/>
    </xf>
    <xf numFmtId="14" fontId="5" fillId="14" borderId="32" xfId="0" applyNumberFormat="1" applyFont="1" applyFill="1" applyBorder="1" applyAlignment="1" applyProtection="1">
      <alignment horizontal="left"/>
      <protection locked="0"/>
    </xf>
    <xf numFmtId="14" fontId="5" fillId="14" borderId="0" xfId="0" applyNumberFormat="1" applyFont="1" applyFill="1" applyBorder="1" applyAlignment="1" applyProtection="1">
      <alignment horizontal="center"/>
      <protection locked="0"/>
    </xf>
    <xf numFmtId="0" fontId="4" fillId="14" borderId="0" xfId="0" applyFont="1" applyFill="1" applyBorder="1" applyAlignment="1" applyProtection="1">
      <alignment horizontal="left"/>
      <protection locked="0"/>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12" fillId="0" borderId="23" xfId="0" applyFont="1" applyBorder="1" applyAlignment="1" applyProtection="1">
      <alignment horizontal="center" vertical="center" wrapText="1"/>
      <protection locked="0"/>
    </xf>
    <xf numFmtId="44" fontId="12" fillId="15" borderId="23" xfId="0" applyNumberFormat="1" applyFont="1" applyFill="1" applyBorder="1" applyProtection="1">
      <protection locked="0"/>
    </xf>
    <xf numFmtId="1" fontId="12" fillId="15" borderId="23" xfId="0" applyNumberFormat="1" applyFont="1" applyFill="1" applyBorder="1" applyProtection="1">
      <protection locked="0"/>
    </xf>
    <xf numFmtId="164" fontId="12" fillId="17" borderId="23" xfId="0" applyNumberFormat="1" applyFont="1" applyFill="1" applyBorder="1" applyProtection="1">
      <protection locked="0"/>
    </xf>
    <xf numFmtId="0" fontId="12" fillId="0" borderId="30" xfId="0" applyFont="1" applyBorder="1" applyAlignment="1" applyProtection="1">
      <alignment horizontal="center" vertical="center" wrapText="1"/>
      <protection locked="0"/>
    </xf>
    <xf numFmtId="44" fontId="12" fillId="15" borderId="30" xfId="0" applyNumberFormat="1" applyFont="1" applyFill="1" applyBorder="1" applyProtection="1">
      <protection locked="0"/>
    </xf>
    <xf numFmtId="1" fontId="12" fillId="15" borderId="30" xfId="0" applyNumberFormat="1" applyFont="1" applyFill="1" applyBorder="1" applyProtection="1">
      <protection locked="0"/>
    </xf>
    <xf numFmtId="164" fontId="12" fillId="17" borderId="30" xfId="0" applyNumberFormat="1" applyFont="1" applyFill="1" applyBorder="1" applyProtection="1">
      <protection locked="0"/>
    </xf>
    <xf numFmtId="164" fontId="8" fillId="17" borderId="11" xfId="0" applyNumberFormat="1" applyFont="1" applyFill="1" applyBorder="1" applyAlignment="1" applyProtection="1">
      <alignment horizontal="right" vertical="center"/>
      <protection locked="0"/>
    </xf>
    <xf numFmtId="164" fontId="8" fillId="17" borderId="12" xfId="0" applyNumberFormat="1" applyFont="1" applyFill="1" applyBorder="1" applyAlignment="1" applyProtection="1">
      <alignment horizontal="right" vertical="center"/>
      <protection locked="0"/>
    </xf>
    <xf numFmtId="164" fontId="9" fillId="15" borderId="13" xfId="0" applyNumberFormat="1" applyFont="1" applyFill="1" applyBorder="1" applyAlignment="1" applyProtection="1">
      <alignment horizontal="right" vertical="center" wrapText="1"/>
      <protection locked="0"/>
    </xf>
    <xf numFmtId="164" fontId="9" fillId="17" borderId="13" xfId="0" applyNumberFormat="1" applyFont="1" applyFill="1" applyBorder="1" applyAlignment="1" applyProtection="1">
      <alignment horizontal="right" vertical="center" wrapText="1"/>
      <protection locked="0"/>
    </xf>
    <xf numFmtId="164" fontId="9" fillId="17" borderId="14" xfId="0" applyNumberFormat="1" applyFont="1" applyFill="1" applyBorder="1" applyAlignment="1" applyProtection="1">
      <alignment horizontal="right" vertical="top" wrapText="1"/>
      <protection locked="0"/>
    </xf>
    <xf numFmtId="164" fontId="14" fillId="2" borderId="4" xfId="0" applyNumberFormat="1" applyFont="1" applyFill="1" applyBorder="1" applyAlignment="1" applyProtection="1">
      <alignment horizontal="center"/>
      <protection locked="0"/>
    </xf>
    <xf numFmtId="0" fontId="14" fillId="3" borderId="0" xfId="0" applyFont="1" applyFill="1" applyBorder="1" applyProtection="1">
      <protection locked="0"/>
    </xf>
    <xf numFmtId="0" fontId="14" fillId="2" borderId="4"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35" fillId="20" borderId="27" xfId="0" applyFont="1" applyFill="1" applyBorder="1" applyAlignment="1" applyProtection="1">
      <alignment horizontal="center"/>
    </xf>
    <xf numFmtId="0" fontId="35" fillId="0" borderId="27" xfId="0" applyFont="1" applyBorder="1" applyProtection="1"/>
    <xf numFmtId="0" fontId="35" fillId="0" borderId="29" xfId="0" applyFont="1" applyBorder="1" applyProtection="1"/>
    <xf numFmtId="0" fontId="37" fillId="3" borderId="0" xfId="0" applyFont="1" applyFill="1" applyAlignment="1">
      <alignment vertical="center" wrapText="1"/>
    </xf>
    <xf numFmtId="0" fontId="37" fillId="3" borderId="20" xfId="0" applyFont="1" applyFill="1" applyBorder="1" applyAlignment="1">
      <alignment vertical="center" wrapText="1"/>
    </xf>
    <xf numFmtId="0" fontId="37" fillId="3" borderId="21" xfId="0" applyFont="1" applyFill="1" applyBorder="1" applyAlignment="1">
      <alignment vertical="center" wrapText="1"/>
    </xf>
    <xf numFmtId="0" fontId="15" fillId="3" borderId="0" xfId="0" applyFont="1" applyFill="1" applyBorder="1" applyAlignment="1">
      <alignment horizontal="left" vertical="top" wrapText="1"/>
    </xf>
    <xf numFmtId="0" fontId="0" fillId="0" borderId="18" xfId="0" applyFill="1" applyBorder="1" applyAlignment="1">
      <alignment horizontal="center"/>
    </xf>
    <xf numFmtId="164" fontId="0" fillId="0" borderId="0" xfId="0" applyNumberFormat="1" applyBorder="1" applyAlignment="1">
      <alignment horizontal="center"/>
    </xf>
    <xf numFmtId="164" fontId="0" fillId="11" borderId="0" xfId="0" applyNumberFormat="1" applyFill="1" applyBorder="1" applyAlignment="1">
      <alignment horizontal="center"/>
    </xf>
    <xf numFmtId="164" fontId="0" fillId="7" borderId="0" xfId="0" applyNumberFormat="1" applyFill="1" applyBorder="1" applyAlignment="1">
      <alignment horizontal="center"/>
    </xf>
    <xf numFmtId="0" fontId="2" fillId="11" borderId="15" xfId="0" applyFont="1" applyFill="1" applyBorder="1" applyAlignment="1">
      <alignment horizontal="center" wrapText="1"/>
    </xf>
    <xf numFmtId="0" fontId="2" fillId="11" borderId="16" xfId="0" applyFont="1" applyFill="1" applyBorder="1" applyAlignment="1">
      <alignment horizontal="center" wrapText="1"/>
    </xf>
    <xf numFmtId="0" fontId="2" fillId="11" borderId="17" xfId="0" applyFont="1" applyFill="1" applyBorder="1" applyAlignment="1">
      <alignment horizontal="center" wrapText="1"/>
    </xf>
    <xf numFmtId="0" fontId="0" fillId="0" borderId="20" xfId="0" applyFill="1" applyBorder="1" applyAlignment="1">
      <alignment horizontal="center"/>
    </xf>
    <xf numFmtId="0" fontId="0" fillId="7" borderId="0" xfId="0" applyFill="1" applyBorder="1"/>
    <xf numFmtId="0" fontId="0" fillId="7" borderId="21" xfId="0" applyFill="1" applyBorder="1"/>
    <xf numFmtId="164" fontId="0" fillId="0" borderId="0" xfId="0" applyNumberFormat="1" applyFill="1" applyBorder="1" applyAlignment="1">
      <alignment horizontal="center"/>
    </xf>
    <xf numFmtId="0" fontId="2" fillId="11" borderId="6" xfId="0" applyFont="1" applyFill="1" applyBorder="1" applyAlignment="1" applyProtection="1">
      <alignment horizontal="center" vertical="center"/>
    </xf>
    <xf numFmtId="0" fontId="27" fillId="3" borderId="21" xfId="0" applyFont="1" applyFill="1" applyBorder="1" applyAlignment="1">
      <alignment horizontal="left" vertical="top" wrapText="1"/>
    </xf>
    <xf numFmtId="164" fontId="0" fillId="0" borderId="19" xfId="0" applyNumberFormat="1" applyBorder="1" applyAlignment="1">
      <alignment horizontal="center"/>
    </xf>
    <xf numFmtId="164" fontId="0" fillId="11" borderId="22" xfId="0" applyNumberFormat="1" applyFill="1" applyBorder="1" applyAlignment="1">
      <alignment horizontal="center"/>
    </xf>
    <xf numFmtId="0" fontId="13" fillId="3" borderId="18" xfId="0" applyFont="1" applyFill="1" applyBorder="1" applyAlignment="1">
      <alignment horizontal="left"/>
    </xf>
    <xf numFmtId="0" fontId="13" fillId="3" borderId="0" xfId="0" applyFont="1" applyFill="1" applyBorder="1" applyAlignment="1">
      <alignment horizontal="left"/>
    </xf>
    <xf numFmtId="164" fontId="25" fillId="3" borderId="19" xfId="0" applyNumberFormat="1" applyFont="1" applyFill="1" applyBorder="1" applyAlignment="1">
      <alignment vertical="center"/>
    </xf>
    <xf numFmtId="0" fontId="14" fillId="3" borderId="18" xfId="0" applyFont="1" applyFill="1" applyBorder="1" applyAlignment="1">
      <alignment horizontal="center"/>
    </xf>
    <xf numFmtId="0" fontId="2" fillId="3" borderId="19" xfId="0" applyFont="1" applyFill="1" applyBorder="1" applyAlignment="1">
      <alignment horizontal="center"/>
    </xf>
    <xf numFmtId="0" fontId="0" fillId="3" borderId="18" xfId="0" applyFill="1" applyBorder="1" applyAlignment="1">
      <alignment horizontal="left" vertical="top" wrapText="1"/>
    </xf>
    <xf numFmtId="0" fontId="0" fillId="3" borderId="0" xfId="0" applyFill="1" applyBorder="1" applyAlignment="1">
      <alignment horizontal="left" vertical="top" wrapText="1"/>
    </xf>
    <xf numFmtId="0" fontId="27" fillId="3" borderId="18" xfId="0" applyFont="1" applyFill="1" applyBorder="1" applyAlignment="1">
      <alignment horizontal="left" vertical="top" wrapText="1"/>
    </xf>
    <xf numFmtId="0" fontId="27" fillId="3" borderId="0" xfId="0" applyFont="1" applyFill="1" applyBorder="1" applyAlignment="1">
      <alignment horizontal="left" vertical="top" wrapText="1"/>
    </xf>
    <xf numFmtId="0" fontId="15" fillId="3" borderId="18" xfId="0" applyFont="1" applyFill="1" applyBorder="1" applyAlignment="1">
      <alignment horizontal="left"/>
    </xf>
    <xf numFmtId="0" fontId="2" fillId="3" borderId="18" xfId="0" applyFont="1" applyFill="1" applyBorder="1" applyAlignment="1">
      <alignment horizontal="center"/>
    </xf>
    <xf numFmtId="0" fontId="2" fillId="3" borderId="0" xfId="0" applyFont="1" applyFill="1" applyBorder="1" applyAlignment="1">
      <alignment horizontal="center"/>
    </xf>
    <xf numFmtId="0" fontId="30" fillId="3" borderId="18" xfId="0" applyFont="1" applyFill="1" applyBorder="1" applyAlignment="1">
      <alignment horizontal="left" wrapText="1"/>
    </xf>
    <xf numFmtId="164" fontId="14" fillId="3" borderId="21" xfId="0" applyNumberFormat="1" applyFont="1" applyFill="1" applyBorder="1" applyAlignment="1">
      <alignment horizontal="center"/>
    </xf>
    <xf numFmtId="0" fontId="14" fillId="3" borderId="0" xfId="0" applyFont="1" applyFill="1" applyBorder="1" applyAlignment="1">
      <alignment wrapText="1"/>
    </xf>
    <xf numFmtId="1" fontId="31" fillId="12" borderId="0" xfId="0" applyNumberFormat="1" applyFont="1" applyFill="1" applyBorder="1" applyAlignment="1" applyProtection="1">
      <alignment horizontal="center" vertical="center"/>
      <protection locked="0"/>
    </xf>
    <xf numFmtId="0" fontId="2" fillId="3" borderId="0" xfId="0" applyFont="1" applyFill="1" applyAlignment="1">
      <alignment horizontal="left" wrapText="1"/>
    </xf>
    <xf numFmtId="0" fontId="2" fillId="3" borderId="0" xfId="0" applyFont="1" applyFill="1" applyAlignment="1">
      <alignment wrapText="1"/>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center"/>
    </xf>
    <xf numFmtId="0" fontId="14" fillId="3" borderId="0" xfId="0" applyFont="1" applyFill="1" applyBorder="1" applyAlignment="1">
      <alignment vertical="top" wrapText="1"/>
    </xf>
    <xf numFmtId="0" fontId="14" fillId="3" borderId="18" xfId="0" applyFont="1" applyFill="1" applyBorder="1" applyAlignment="1">
      <alignment horizontal="center" vertical="top" wrapText="1"/>
    </xf>
    <xf numFmtId="0" fontId="41" fillId="3" borderId="0" xfId="0" applyFont="1" applyFill="1" applyBorder="1" applyAlignment="1">
      <alignment horizontal="center"/>
    </xf>
    <xf numFmtId="0" fontId="41" fillId="3" borderId="19" xfId="0" applyFont="1" applyFill="1" applyBorder="1" applyAlignment="1">
      <alignment horizontal="center"/>
    </xf>
    <xf numFmtId="164" fontId="14" fillId="2" borderId="4" xfId="1" applyNumberFormat="1" applyFont="1" applyFill="1" applyBorder="1" applyAlignment="1" applyProtection="1">
      <alignment horizontal="center" vertical="center"/>
      <protection locked="0"/>
    </xf>
    <xf numFmtId="0" fontId="0" fillId="3" borderId="0" xfId="0" applyFill="1" applyBorder="1" applyAlignment="1">
      <alignment horizontal="left" wrapText="1"/>
    </xf>
    <xf numFmtId="0" fontId="0" fillId="3" borderId="0" xfId="0" applyFill="1" applyAlignment="1">
      <alignment wrapText="1"/>
    </xf>
    <xf numFmtId="0" fontId="2" fillId="11" borderId="23" xfId="0" applyFont="1" applyFill="1" applyBorder="1" applyAlignment="1">
      <alignment horizontal="center" wrapText="1"/>
    </xf>
    <xf numFmtId="164" fontId="0" fillId="3" borderId="23" xfId="0" applyNumberFormat="1" applyFill="1" applyBorder="1" applyAlignment="1">
      <alignment horizontal="center"/>
    </xf>
    <xf numFmtId="164" fontId="0" fillId="11" borderId="23" xfId="0" applyNumberFormat="1" applyFill="1" applyBorder="1" applyAlignment="1">
      <alignment horizontal="center"/>
    </xf>
    <xf numFmtId="44" fontId="0" fillId="7" borderId="23" xfId="0" applyNumberFormat="1" applyFill="1" applyBorder="1" applyAlignment="1">
      <alignment horizontal="center"/>
    </xf>
    <xf numFmtId="0" fontId="2" fillId="11" borderId="24" xfId="0" applyFont="1" applyFill="1" applyBorder="1" applyAlignment="1">
      <alignment horizontal="center" wrapText="1"/>
    </xf>
    <xf numFmtId="0" fontId="2" fillId="11" borderId="25" xfId="0" applyFont="1" applyFill="1" applyBorder="1" applyAlignment="1">
      <alignment horizontal="center" wrapText="1"/>
    </xf>
    <xf numFmtId="0" fontId="2" fillId="11" borderId="26" xfId="0" applyFont="1" applyFill="1" applyBorder="1" applyAlignment="1">
      <alignment horizontal="center" wrapText="1"/>
    </xf>
    <xf numFmtId="0" fontId="0" fillId="3" borderId="27" xfId="0" applyFill="1" applyBorder="1" applyAlignment="1">
      <alignment horizontal="center"/>
    </xf>
    <xf numFmtId="164" fontId="0" fillId="3" borderId="28" xfId="0" applyNumberFormat="1" applyFill="1" applyBorder="1" applyAlignment="1">
      <alignment horizontal="center"/>
    </xf>
    <xf numFmtId="0" fontId="0" fillId="3" borderId="29" xfId="0" applyFill="1" applyBorder="1" applyAlignment="1">
      <alignment horizontal="center"/>
    </xf>
    <xf numFmtId="44" fontId="0" fillId="7" borderId="30" xfId="0" applyNumberFormat="1" applyFill="1" applyBorder="1" applyAlignment="1">
      <alignment horizontal="center"/>
    </xf>
    <xf numFmtId="164" fontId="0" fillId="11" borderId="31" xfId="0" applyNumberFormat="1" applyFill="1" applyBorder="1" applyAlignment="1">
      <alignment horizontal="center"/>
    </xf>
    <xf numFmtId="0" fontId="0" fillId="0" borderId="0" xfId="0" applyBorder="1"/>
    <xf numFmtId="0" fontId="2" fillId="11" borderId="27" xfId="0" applyFont="1" applyFill="1" applyBorder="1" applyAlignment="1">
      <alignment horizontal="center" wrapText="1"/>
    </xf>
    <xf numFmtId="0" fontId="2" fillId="11" borderId="28" xfId="0" applyFont="1" applyFill="1" applyBorder="1" applyAlignment="1">
      <alignment horizontal="center" wrapText="1"/>
    </xf>
    <xf numFmtId="164" fontId="14" fillId="2" borderId="4" xfId="0" applyNumberFormat="1" applyFont="1" applyFill="1" applyBorder="1" applyProtection="1">
      <protection locked="0"/>
    </xf>
    <xf numFmtId="0" fontId="27" fillId="3" borderId="0" xfId="0" applyFont="1" applyFill="1" applyBorder="1" applyAlignment="1">
      <alignment horizontal="left" vertical="top" wrapText="1"/>
    </xf>
    <xf numFmtId="0" fontId="2" fillId="3" borderId="18" xfId="0" applyFont="1" applyFill="1" applyBorder="1" applyAlignment="1">
      <alignment horizontal="left"/>
    </xf>
    <xf numFmtId="164" fontId="2" fillId="3" borderId="0" xfId="0" applyNumberFormat="1" applyFont="1" applyFill="1" applyBorder="1" applyAlignment="1">
      <alignment horizontal="center"/>
    </xf>
    <xf numFmtId="0" fontId="0" fillId="3" borderId="18" xfId="0" applyFont="1" applyFill="1" applyBorder="1" applyAlignment="1">
      <alignment horizontal="left"/>
    </xf>
    <xf numFmtId="0" fontId="15" fillId="3" borderId="18" xfId="0" applyFont="1" applyFill="1" applyBorder="1"/>
    <xf numFmtId="0" fontId="0" fillId="0" borderId="0" xfId="0"/>
    <xf numFmtId="0" fontId="0" fillId="3" borderId="0" xfId="0" applyFill="1"/>
    <xf numFmtId="0" fontId="0" fillId="0" borderId="0" xfId="0" applyFill="1"/>
    <xf numFmtId="0" fontId="0" fillId="3" borderId="20" xfId="0" applyFill="1" applyBorder="1"/>
    <xf numFmtId="0" fontId="2" fillId="3" borderId="19" xfId="0" applyFont="1" applyFill="1" applyBorder="1" applyAlignment="1">
      <alignment horizontal="center"/>
    </xf>
    <xf numFmtId="0" fontId="2" fillId="3" borderId="0" xfId="0" applyFont="1" applyFill="1" applyBorder="1" applyAlignment="1">
      <alignment horizontal="center"/>
    </xf>
    <xf numFmtId="0" fontId="27" fillId="3" borderId="18" xfId="0" applyFont="1" applyFill="1" applyBorder="1" applyAlignment="1">
      <alignment horizontal="left" vertical="top" wrapText="1"/>
    </xf>
    <xf numFmtId="0" fontId="27" fillId="3" borderId="0" xfId="0" applyFont="1" applyFill="1" applyBorder="1" applyAlignment="1">
      <alignment horizontal="left" vertical="top" wrapText="1"/>
    </xf>
    <xf numFmtId="0" fontId="37" fillId="3" borderId="0" xfId="0" applyFont="1" applyFill="1" applyBorder="1" applyAlignment="1">
      <alignment horizontal="center" vertical="center" wrapText="1"/>
    </xf>
    <xf numFmtId="0" fontId="30" fillId="3" borderId="18" xfId="0" applyFont="1" applyFill="1" applyBorder="1" applyAlignment="1">
      <alignment horizontal="left" wrapText="1"/>
    </xf>
    <xf numFmtId="0" fontId="30" fillId="3" borderId="0" xfId="0" applyFont="1" applyFill="1" applyBorder="1" applyAlignment="1">
      <alignment horizontal="left" wrapText="1"/>
    </xf>
    <xf numFmtId="0" fontId="2" fillId="6" borderId="15" xfId="0" applyFont="1" applyFill="1" applyBorder="1" applyAlignment="1">
      <alignment horizontal="center"/>
    </xf>
    <xf numFmtId="0" fontId="2" fillId="6" borderId="16" xfId="0" applyFont="1" applyFill="1" applyBorder="1" applyAlignment="1">
      <alignment horizontal="center"/>
    </xf>
    <xf numFmtId="0" fontId="2" fillId="6" borderId="17" xfId="0" applyFont="1" applyFill="1" applyBorder="1" applyAlignment="1">
      <alignment horizontal="center"/>
    </xf>
    <xf numFmtId="0" fontId="15" fillId="3" borderId="20" xfId="0" applyFont="1" applyFill="1" applyBorder="1" applyAlignment="1">
      <alignment horizontal="center" vertical="top" wrapText="1"/>
    </xf>
    <xf numFmtId="0" fontId="15" fillId="3" borderId="21" xfId="0" applyFont="1" applyFill="1" applyBorder="1" applyAlignment="1">
      <alignment horizontal="center" vertical="top" wrapText="1"/>
    </xf>
    <xf numFmtId="0" fontId="15" fillId="3" borderId="18" xfId="0" applyFont="1" applyFill="1" applyBorder="1" applyAlignment="1">
      <alignment horizontal="left" vertical="top" wrapText="1"/>
    </xf>
    <xf numFmtId="0" fontId="15" fillId="3" borderId="0" xfId="0" applyFont="1" applyFill="1" applyBorder="1" applyAlignment="1">
      <alignment horizontal="left" vertical="top" wrapText="1"/>
    </xf>
    <xf numFmtId="0" fontId="0" fillId="3" borderId="18" xfId="0" applyFill="1" applyBorder="1" applyAlignment="1">
      <alignment horizontal="left" vertical="top" wrapText="1"/>
    </xf>
    <xf numFmtId="0" fontId="0" fillId="3" borderId="0" xfId="0" applyFill="1" applyBorder="1" applyAlignment="1">
      <alignment horizontal="left" vertical="top" wrapText="1"/>
    </xf>
    <xf numFmtId="0" fontId="22" fillId="3" borderId="18" xfId="0" applyFont="1" applyFill="1" applyBorder="1" applyAlignment="1">
      <alignment horizontal="left" vertical="top" wrapText="1"/>
    </xf>
    <xf numFmtId="0" fontId="22" fillId="3" borderId="0" xfId="0" applyFont="1" applyFill="1" applyBorder="1" applyAlignment="1">
      <alignment horizontal="left" vertical="top" wrapText="1"/>
    </xf>
    <xf numFmtId="164" fontId="8" fillId="9" borderId="19" xfId="0" applyNumberFormat="1" applyFont="1" applyFill="1" applyBorder="1" applyAlignment="1">
      <alignment horizontal="center" vertical="center"/>
    </xf>
    <xf numFmtId="0" fontId="4" fillId="3" borderId="0" xfId="0" applyFont="1" applyFill="1" applyAlignment="1">
      <alignment horizontal="left"/>
    </xf>
    <xf numFmtId="0" fontId="0" fillId="3" borderId="0" xfId="0" applyFont="1" applyFill="1" applyAlignment="1"/>
    <xf numFmtId="0" fontId="5" fillId="4" borderId="1" xfId="0" applyFont="1" applyFill="1" applyBorder="1" applyAlignment="1" applyProtection="1">
      <alignment horizontal="left"/>
      <protection locked="0"/>
    </xf>
    <xf numFmtId="0" fontId="6" fillId="0" borderId="1" xfId="0" applyFont="1" applyBorder="1" applyProtection="1">
      <protection locked="0"/>
    </xf>
    <xf numFmtId="0" fontId="5" fillId="4" borderId="3" xfId="0" applyFont="1" applyFill="1" applyBorder="1" applyAlignment="1" applyProtection="1">
      <alignment horizontal="left"/>
      <protection locked="0"/>
    </xf>
    <xf numFmtId="0" fontId="6" fillId="0" borderId="3" xfId="0" applyFont="1" applyBorder="1" applyProtection="1">
      <protection locked="0"/>
    </xf>
    <xf numFmtId="0" fontId="15" fillId="3" borderId="18" xfId="0" applyFont="1" applyFill="1" applyBorder="1" applyAlignment="1">
      <alignment horizontal="left"/>
    </xf>
    <xf numFmtId="0" fontId="15" fillId="3" borderId="0" xfId="0" applyFont="1" applyFill="1" applyBorder="1" applyAlignment="1">
      <alignment horizontal="left"/>
    </xf>
    <xf numFmtId="0" fontId="13" fillId="3" borderId="18" xfId="0" applyFont="1" applyFill="1" applyBorder="1" applyAlignment="1">
      <alignment horizontal="center"/>
    </xf>
    <xf numFmtId="0" fontId="13" fillId="3" borderId="0" xfId="0" applyFont="1" applyFill="1" applyBorder="1" applyAlignment="1">
      <alignment horizontal="center"/>
    </xf>
    <xf numFmtId="0" fontId="15" fillId="3" borderId="18" xfId="0" applyFont="1" applyFill="1" applyBorder="1" applyAlignment="1">
      <alignment horizontal="center"/>
    </xf>
    <xf numFmtId="0" fontId="15" fillId="3" borderId="0" xfId="0" applyFont="1" applyFill="1" applyBorder="1" applyAlignment="1">
      <alignment horizontal="center"/>
    </xf>
    <xf numFmtId="0" fontId="15" fillId="2" borderId="18" xfId="0" applyFont="1" applyFill="1" applyBorder="1" applyAlignment="1">
      <alignment horizontal="center"/>
    </xf>
    <xf numFmtId="0" fontId="15" fillId="2" borderId="0" xfId="0" applyFont="1" applyFill="1" applyBorder="1" applyAlignment="1">
      <alignment horizontal="center"/>
    </xf>
    <xf numFmtId="0" fontId="4" fillId="3" borderId="0" xfId="0" applyFont="1" applyFill="1" applyAlignment="1">
      <alignment horizontal="left" vertical="center"/>
    </xf>
    <xf numFmtId="0" fontId="40" fillId="6" borderId="15" xfId="0" applyFont="1" applyFill="1" applyBorder="1" applyAlignment="1">
      <alignment horizontal="center" vertical="center" wrapText="1"/>
    </xf>
    <xf numFmtId="0" fontId="38" fillId="6" borderId="16" xfId="0" applyFont="1" applyFill="1" applyBorder="1" applyAlignment="1">
      <alignment horizontal="center" vertical="center" wrapText="1"/>
    </xf>
    <xf numFmtId="0" fontId="38" fillId="6" borderId="17" xfId="0" applyFont="1" applyFill="1" applyBorder="1" applyAlignment="1">
      <alignment horizontal="center" vertical="center" wrapText="1"/>
    </xf>
    <xf numFmtId="0" fontId="37" fillId="3" borderId="18" xfId="0" applyFont="1" applyFill="1" applyBorder="1" applyAlignment="1">
      <alignment horizontal="center" vertical="center" wrapText="1"/>
    </xf>
    <xf numFmtId="0" fontId="37" fillId="3" borderId="19" xfId="0" applyFont="1" applyFill="1" applyBorder="1" applyAlignment="1">
      <alignment horizontal="center" vertical="center" wrapText="1"/>
    </xf>
    <xf numFmtId="0" fontId="19" fillId="3" borderId="0" xfId="0" applyFont="1" applyFill="1" applyBorder="1" applyAlignment="1">
      <alignment horizontal="left"/>
    </xf>
    <xf numFmtId="0" fontId="14" fillId="3" borderId="0" xfId="0" applyFont="1" applyFill="1" applyBorder="1" applyAlignment="1">
      <alignment horizontal="left"/>
    </xf>
    <xf numFmtId="0" fontId="25" fillId="3" borderId="0" xfId="0" applyFont="1" applyFill="1" applyBorder="1" applyAlignment="1">
      <alignment horizontal="center" vertical="center" wrapText="1"/>
    </xf>
    <xf numFmtId="0" fontId="20" fillId="3" borderId="0" xfId="0" applyFont="1" applyFill="1" applyBorder="1" applyAlignment="1">
      <alignment horizontal="left" vertical="top"/>
    </xf>
    <xf numFmtId="0" fontId="20" fillId="3" borderId="0" xfId="0" applyFont="1" applyFill="1" applyBorder="1" applyAlignment="1">
      <alignment horizontal="left"/>
    </xf>
    <xf numFmtId="0" fontId="41" fillId="21" borderId="15" xfId="0" applyFont="1" applyFill="1" applyBorder="1" applyAlignment="1">
      <alignment horizontal="center"/>
    </xf>
    <xf numFmtId="0" fontId="41" fillId="21" borderId="16" xfId="0" applyFont="1" applyFill="1" applyBorder="1" applyAlignment="1">
      <alignment horizontal="center"/>
    </xf>
    <xf numFmtId="0" fontId="41" fillId="21" borderId="17" xfId="0" applyFont="1" applyFill="1" applyBorder="1" applyAlignment="1">
      <alignment horizontal="center"/>
    </xf>
    <xf numFmtId="0" fontId="14" fillId="3" borderId="18" xfId="0" applyFont="1" applyFill="1" applyBorder="1" applyAlignment="1">
      <alignment horizontal="left"/>
    </xf>
    <xf numFmtId="0" fontId="14" fillId="3" borderId="0" xfId="0" applyFont="1" applyFill="1" applyBorder="1" applyAlignment="1">
      <alignment horizontal="left" vertical="top" wrapText="1"/>
    </xf>
    <xf numFmtId="0" fontId="2" fillId="3" borderId="0" xfId="0" applyFont="1" applyFill="1" applyAlignment="1">
      <alignment horizontal="left" wrapText="1"/>
    </xf>
    <xf numFmtId="0" fontId="14" fillId="3" borderId="18" xfId="0" applyFont="1" applyFill="1" applyBorder="1" applyAlignment="1">
      <alignment horizontal="left" vertical="top" wrapText="1"/>
    </xf>
    <xf numFmtId="164" fontId="14" fillId="11" borderId="0" xfId="0" applyNumberFormat="1" applyFont="1" applyFill="1" applyBorder="1" applyAlignment="1">
      <alignment horizontal="center" vertical="center"/>
    </xf>
    <xf numFmtId="0" fontId="21" fillId="3" borderId="0" xfId="0" applyFont="1" applyFill="1" applyBorder="1" applyAlignment="1">
      <alignment horizontal="center"/>
    </xf>
    <xf numFmtId="0" fontId="23" fillId="3" borderId="18" xfId="0" applyFont="1" applyFill="1" applyBorder="1" applyAlignment="1">
      <alignment horizontal="left" vertical="top" wrapText="1"/>
    </xf>
    <xf numFmtId="0" fontId="23" fillId="3" borderId="0" xfId="0" applyFont="1" applyFill="1" applyBorder="1" applyAlignment="1">
      <alignment horizontal="left" vertical="top" wrapText="1"/>
    </xf>
    <xf numFmtId="0" fontId="0" fillId="0" borderId="0" xfId="0" applyAlignment="1">
      <alignment horizontal="left" wrapText="1"/>
    </xf>
    <xf numFmtId="0" fontId="0" fillId="0" borderId="0" xfId="0" applyBorder="1" applyAlignment="1">
      <alignment horizontal="left" wrapText="1"/>
    </xf>
    <xf numFmtId="164" fontId="35" fillId="0" borderId="23" xfId="0" applyNumberFormat="1" applyFont="1" applyBorder="1" applyAlignment="1" applyProtection="1">
      <alignment horizontal="center"/>
    </xf>
    <xf numFmtId="164" fontId="35" fillId="0" borderId="28" xfId="0" applyNumberFormat="1" applyFont="1" applyBorder="1" applyAlignment="1" applyProtection="1">
      <alignment horizontal="center"/>
    </xf>
    <xf numFmtId="164" fontId="35" fillId="0" borderId="30" xfId="0" applyNumberFormat="1" applyFont="1" applyBorder="1" applyAlignment="1" applyProtection="1">
      <alignment horizontal="center"/>
    </xf>
    <xf numFmtId="164" fontId="35" fillId="0" borderId="31" xfId="0" applyNumberFormat="1" applyFont="1" applyBorder="1" applyAlignment="1" applyProtection="1">
      <alignment horizontal="center"/>
    </xf>
    <xf numFmtId="0" fontId="36" fillId="19" borderId="24" xfId="0" applyFont="1" applyFill="1" applyBorder="1" applyAlignment="1" applyProtection="1">
      <alignment horizontal="center"/>
    </xf>
    <xf numFmtId="0" fontId="36" fillId="19" borderId="25" xfId="0" applyFont="1" applyFill="1" applyBorder="1" applyAlignment="1" applyProtection="1">
      <alignment horizontal="center"/>
    </xf>
    <xf numFmtId="0" fontId="36" fillId="19" borderId="26" xfId="0" applyFont="1" applyFill="1" applyBorder="1" applyAlignment="1" applyProtection="1">
      <alignment horizontal="center"/>
    </xf>
    <xf numFmtId="0" fontId="35" fillId="20" borderId="23" xfId="0" applyFont="1" applyFill="1" applyBorder="1" applyAlignment="1" applyProtection="1">
      <alignment horizontal="center"/>
    </xf>
    <xf numFmtId="0" fontId="35" fillId="20" borderId="28" xfId="0" applyFont="1" applyFill="1" applyBorder="1" applyAlignment="1" applyProtection="1">
      <alignment horizontal="center"/>
    </xf>
    <xf numFmtId="0" fontId="29" fillId="3" borderId="18" xfId="0" applyFont="1" applyFill="1" applyBorder="1" applyAlignment="1">
      <alignment horizontal="left" vertical="top" wrapText="1"/>
    </xf>
    <xf numFmtId="164" fontId="0" fillId="11" borderId="6"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138544</xdr:colOff>
      <xdr:row>113</xdr:row>
      <xdr:rowOff>155863</xdr:rowOff>
    </xdr:from>
    <xdr:to>
      <xdr:col>9</xdr:col>
      <xdr:colOff>536863</xdr:colOff>
      <xdr:row>114</xdr:row>
      <xdr:rowOff>233795</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a:off x="8511885" y="22730113"/>
          <a:ext cx="398319" cy="233796"/>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6"/>
  <sheetViews>
    <sheetView tabSelected="1" zoomScaleNormal="100" workbookViewId="0">
      <selection activeCell="C4" sqref="C4"/>
    </sheetView>
  </sheetViews>
  <sheetFormatPr defaultRowHeight="14.4" x14ac:dyDescent="0.3"/>
  <cols>
    <col min="1" max="1" width="5.109375" style="1" customWidth="1"/>
    <col min="2" max="2" width="39" customWidth="1"/>
    <col min="3" max="3" width="22.33203125" customWidth="1"/>
    <col min="5" max="5" width="12.88671875" customWidth="1"/>
    <col min="6" max="6" width="10.5546875" customWidth="1"/>
    <col min="9" max="9" width="12.109375" customWidth="1"/>
    <col min="10" max="10" width="14.109375" customWidth="1"/>
    <col min="11" max="11" width="17.6640625" style="4" customWidth="1"/>
    <col min="12" max="12" width="40.5546875" style="4" hidden="1" customWidth="1"/>
    <col min="13" max="13" width="41.33203125" style="4" hidden="1" customWidth="1"/>
    <col min="14" max="14" width="35.109375" style="4" hidden="1" customWidth="1"/>
    <col min="15" max="15" width="43" style="4" hidden="1" customWidth="1"/>
    <col min="16" max="16" width="37.6640625" hidden="1" customWidth="1"/>
    <col min="17" max="17" width="28.44140625" hidden="1" customWidth="1"/>
    <col min="18" max="18" width="39" hidden="1" customWidth="1"/>
    <col min="19" max="19" width="25.33203125" hidden="1" customWidth="1"/>
    <col min="20" max="30" width="0" hidden="1" customWidth="1"/>
  </cols>
  <sheetData>
    <row r="1" spans="1:54" ht="15" thickBot="1" x14ac:dyDescent="0.35">
      <c r="B1" s="1"/>
      <c r="C1" s="1"/>
      <c r="D1" s="1"/>
      <c r="E1" s="1"/>
      <c r="F1" s="1"/>
      <c r="G1" s="1"/>
      <c r="H1" s="1"/>
      <c r="I1" s="1"/>
      <c r="J1" s="1"/>
      <c r="K1" s="1"/>
      <c r="R1" s="4"/>
      <c r="S1" s="4"/>
      <c r="T1" s="1"/>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s="1" customFormat="1" x14ac:dyDescent="0.3">
      <c r="G2" s="42" t="s">
        <v>43</v>
      </c>
      <c r="H2" s="43"/>
      <c r="I2" s="43"/>
      <c r="J2" s="44"/>
      <c r="L2" s="4"/>
      <c r="M2" s="4"/>
      <c r="N2" s="4"/>
      <c r="O2" s="4"/>
      <c r="R2" s="4"/>
      <c r="S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x14ac:dyDescent="0.3">
      <c r="A3" s="222" t="s">
        <v>0</v>
      </c>
      <c r="B3" s="223"/>
      <c r="C3" s="224"/>
      <c r="D3" s="225"/>
      <c r="E3" s="225"/>
      <c r="F3" s="1"/>
      <c r="G3" s="45"/>
      <c r="H3" s="74" t="s">
        <v>44</v>
      </c>
      <c r="I3" s="47"/>
      <c r="J3" s="48"/>
      <c r="K3" s="1"/>
      <c r="L3" s="4">
        <f>IF(DAY(C8)&gt;1,SUM(MONTH(C8),1),MONTH(C8))</f>
        <v>1</v>
      </c>
      <c r="T3" s="1"/>
    </row>
    <row r="4" spans="1:54" x14ac:dyDescent="0.3">
      <c r="A4" s="2" t="s">
        <v>1</v>
      </c>
      <c r="B4" s="3"/>
      <c r="C4" s="99"/>
      <c r="D4" s="100"/>
      <c r="E4" s="101"/>
      <c r="F4" s="1"/>
      <c r="G4" s="52"/>
      <c r="H4" s="75" t="s">
        <v>49</v>
      </c>
      <c r="I4" s="47"/>
      <c r="J4" s="48"/>
      <c r="K4" s="1"/>
      <c r="L4" s="4">
        <f>MONTH(C10)</f>
        <v>1</v>
      </c>
      <c r="T4" s="1"/>
    </row>
    <row r="5" spans="1:54" x14ac:dyDescent="0.3">
      <c r="A5" s="222" t="s">
        <v>2</v>
      </c>
      <c r="B5" s="223"/>
      <c r="C5" s="226"/>
      <c r="D5" s="227"/>
      <c r="E5" s="102"/>
      <c r="F5" s="1"/>
      <c r="G5" s="53"/>
      <c r="H5" s="74" t="s">
        <v>45</v>
      </c>
      <c r="I5" s="47"/>
      <c r="J5" s="48"/>
      <c r="K5" s="1"/>
      <c r="L5" s="4">
        <f>SUM(YEAR(C8),-2000)</f>
        <v>-100</v>
      </c>
      <c r="T5" s="1"/>
    </row>
    <row r="6" spans="1:54" x14ac:dyDescent="0.3">
      <c r="A6" s="3" t="s">
        <v>3</v>
      </c>
      <c r="B6" s="3"/>
      <c r="C6" s="226"/>
      <c r="D6" s="227"/>
      <c r="E6" s="102"/>
      <c r="F6" s="1"/>
      <c r="G6" s="72"/>
      <c r="H6" s="74" t="s">
        <v>55</v>
      </c>
      <c r="I6" s="47"/>
      <c r="J6" s="48"/>
      <c r="K6" s="1"/>
      <c r="L6" s="4">
        <f>SUM(YEAR(C10),-2000)</f>
        <v>-100</v>
      </c>
      <c r="T6" s="1"/>
    </row>
    <row r="7" spans="1:54" ht="15" thickBot="1" x14ac:dyDescent="0.35">
      <c r="A7" s="2" t="s">
        <v>97</v>
      </c>
      <c r="B7" s="3"/>
      <c r="C7" s="103"/>
      <c r="D7" s="104"/>
      <c r="E7" s="102"/>
      <c r="F7" s="1"/>
      <c r="G7" s="73"/>
      <c r="H7" s="76" t="s">
        <v>56</v>
      </c>
      <c r="I7" s="56"/>
      <c r="J7" s="49"/>
      <c r="K7" s="1"/>
      <c r="L7" s="4">
        <f>SUM(L5*12,L3)</f>
        <v>-1199</v>
      </c>
      <c r="T7" s="1"/>
    </row>
    <row r="8" spans="1:54" x14ac:dyDescent="0.3">
      <c r="A8" s="2" t="s">
        <v>4</v>
      </c>
      <c r="B8" s="3"/>
      <c r="C8" s="105"/>
      <c r="D8" s="102"/>
      <c r="E8" s="106"/>
      <c r="F8" s="1"/>
      <c r="G8" s="54"/>
      <c r="H8" s="46"/>
      <c r="I8" s="55"/>
      <c r="J8" s="47"/>
      <c r="K8" s="1"/>
      <c r="L8" s="4">
        <f>SUM(L6*12,L4)</f>
        <v>-1199</v>
      </c>
      <c r="T8" s="1"/>
    </row>
    <row r="9" spans="1:54" x14ac:dyDescent="0.3">
      <c r="A9" s="2" t="s">
        <v>5</v>
      </c>
      <c r="B9" s="3"/>
      <c r="C9" s="105"/>
      <c r="D9" s="102"/>
      <c r="E9" s="106"/>
      <c r="F9" s="1"/>
      <c r="G9" s="54"/>
      <c r="H9" s="46"/>
      <c r="I9" s="55"/>
      <c r="J9" s="47"/>
      <c r="K9" s="1"/>
      <c r="T9" s="1"/>
    </row>
    <row r="10" spans="1:54" ht="15" thickBot="1" x14ac:dyDescent="0.35">
      <c r="A10" s="236" t="s">
        <v>50</v>
      </c>
      <c r="B10" s="236"/>
      <c r="C10" s="107"/>
      <c r="D10" s="108"/>
      <c r="E10" s="109"/>
      <c r="F10" s="1"/>
      <c r="G10" s="168"/>
      <c r="H10" s="168"/>
      <c r="I10" s="168"/>
      <c r="J10" s="169"/>
      <c r="K10" s="1"/>
      <c r="L10" s="4">
        <f>SUM(L8-L7)</f>
        <v>0</v>
      </c>
      <c r="T10" s="1"/>
    </row>
    <row r="11" spans="1:54" ht="15" customHeight="1" thickBot="1" x14ac:dyDescent="0.35">
      <c r="A11" s="252" t="s">
        <v>98</v>
      </c>
      <c r="B11" s="252"/>
      <c r="C11" s="147" t="str">
        <f>IF(L10&lt;=0,"Not Applicable",L10)</f>
        <v>Not Applicable</v>
      </c>
      <c r="E11" s="170" t="s">
        <v>99</v>
      </c>
      <c r="F11" s="132"/>
      <c r="G11" s="168"/>
      <c r="H11" s="168"/>
      <c r="I11" s="168"/>
      <c r="J11" s="1"/>
      <c r="K11" s="1"/>
      <c r="T11" s="1"/>
    </row>
    <row r="12" spans="1:54" ht="15" customHeight="1" x14ac:dyDescent="0.3">
      <c r="A12" s="252"/>
      <c r="B12" s="252"/>
      <c r="C12" s="170"/>
      <c r="D12" s="132"/>
      <c r="E12" s="132"/>
      <c r="F12" s="132"/>
      <c r="G12" s="167"/>
      <c r="H12" s="167"/>
      <c r="I12" s="167"/>
      <c r="J12" s="1"/>
      <c r="K12" s="1"/>
      <c r="T12" s="1"/>
    </row>
    <row r="13" spans="1:54" ht="15" customHeight="1" thickBot="1" x14ac:dyDescent="0.35">
      <c r="A13" s="167"/>
      <c r="B13" s="167"/>
      <c r="C13" s="169"/>
      <c r="D13" s="132"/>
      <c r="E13" s="132"/>
      <c r="F13" s="132"/>
      <c r="G13" s="167"/>
      <c r="H13" s="167"/>
      <c r="I13" s="167"/>
      <c r="J13" s="1"/>
      <c r="K13" s="1"/>
      <c r="T13" s="1"/>
    </row>
    <row r="14" spans="1:54" ht="15" customHeight="1" x14ac:dyDescent="0.3">
      <c r="B14" s="237" t="s">
        <v>87</v>
      </c>
      <c r="C14" s="238"/>
      <c r="D14" s="238"/>
      <c r="E14" s="238"/>
      <c r="F14" s="238"/>
      <c r="G14" s="238"/>
      <c r="H14" s="238"/>
      <c r="I14" s="238"/>
      <c r="J14" s="239"/>
      <c r="K14" s="1"/>
      <c r="T14" s="1"/>
    </row>
    <row r="15" spans="1:54" ht="15" customHeight="1" x14ac:dyDescent="0.3">
      <c r="A15" s="132"/>
      <c r="B15" s="240" t="s">
        <v>86</v>
      </c>
      <c r="C15" s="207"/>
      <c r="D15" s="207"/>
      <c r="E15" s="207"/>
      <c r="F15" s="207"/>
      <c r="G15" s="207"/>
      <c r="H15" s="207"/>
      <c r="I15" s="207"/>
      <c r="J15" s="241"/>
      <c r="K15" s="1"/>
      <c r="T15" s="1"/>
    </row>
    <row r="16" spans="1:54" ht="15" customHeight="1" x14ac:dyDescent="0.3">
      <c r="B16" s="240"/>
      <c r="C16" s="207"/>
      <c r="D16" s="207"/>
      <c r="E16" s="207"/>
      <c r="F16" s="207"/>
      <c r="G16" s="207"/>
      <c r="H16" s="207"/>
      <c r="I16" s="207"/>
      <c r="J16" s="241"/>
      <c r="K16" s="1"/>
      <c r="T16" s="1"/>
    </row>
    <row r="17" spans="1:20" ht="15.75" customHeight="1" thickBot="1" x14ac:dyDescent="0.35">
      <c r="A17" s="132"/>
      <c r="B17" s="133"/>
      <c r="C17" s="134"/>
      <c r="D17" s="134"/>
      <c r="E17" s="134"/>
      <c r="F17" s="134"/>
      <c r="G17" s="66"/>
      <c r="H17" s="66"/>
      <c r="I17" s="66"/>
      <c r="J17" s="11"/>
      <c r="K17" s="1"/>
      <c r="T17" s="1"/>
    </row>
    <row r="18" spans="1:20" x14ac:dyDescent="0.3">
      <c r="B18" s="210" t="s">
        <v>6</v>
      </c>
      <c r="C18" s="211"/>
      <c r="D18" s="211"/>
      <c r="E18" s="211"/>
      <c r="F18" s="211"/>
      <c r="G18" s="211"/>
      <c r="H18" s="211"/>
      <c r="I18" s="211"/>
      <c r="J18" s="212"/>
      <c r="K18" s="1"/>
      <c r="T18" s="1"/>
    </row>
    <row r="19" spans="1:20" x14ac:dyDescent="0.3">
      <c r="B19" s="50" t="s">
        <v>7</v>
      </c>
      <c r="C19" s="110"/>
      <c r="D19" s="7"/>
      <c r="E19" s="7"/>
      <c r="F19" s="7"/>
      <c r="G19" s="7"/>
      <c r="H19" s="7"/>
      <c r="I19" s="7"/>
      <c r="J19" s="8"/>
      <c r="K19" s="1"/>
      <c r="T19" s="1"/>
    </row>
    <row r="20" spans="1:20" x14ac:dyDescent="0.3">
      <c r="B20" s="77" t="s">
        <v>48</v>
      </c>
      <c r="C20" s="111"/>
      <c r="D20" s="7"/>
      <c r="E20" s="7"/>
      <c r="F20" s="7"/>
      <c r="G20" s="7"/>
      <c r="H20" s="7"/>
      <c r="I20" s="7"/>
      <c r="J20" s="8"/>
      <c r="K20" s="1"/>
      <c r="T20" s="1"/>
    </row>
    <row r="21" spans="1:20" x14ac:dyDescent="0.3">
      <c r="B21" s="22"/>
      <c r="C21" s="5"/>
      <c r="D21" s="7"/>
      <c r="E21" s="7"/>
      <c r="F21" s="7"/>
      <c r="G21" s="7"/>
      <c r="H21" s="7"/>
      <c r="I21" s="7"/>
      <c r="J21" s="8"/>
      <c r="K21" s="1"/>
      <c r="T21" s="1"/>
    </row>
    <row r="22" spans="1:20" x14ac:dyDescent="0.3">
      <c r="B22" s="51" t="s">
        <v>46</v>
      </c>
      <c r="C22" s="5"/>
      <c r="D22" s="7"/>
      <c r="E22" s="7"/>
      <c r="F22" s="7"/>
      <c r="G22" s="7"/>
      <c r="H22" s="7"/>
      <c r="I22" s="7"/>
      <c r="J22" s="12"/>
      <c r="K22" s="1"/>
      <c r="T22" s="1"/>
    </row>
    <row r="23" spans="1:20" x14ac:dyDescent="0.3">
      <c r="B23" s="50"/>
      <c r="C23" s="5"/>
      <c r="D23" s="7"/>
      <c r="E23" s="7"/>
      <c r="F23" s="7"/>
      <c r="G23" s="7"/>
      <c r="H23" s="7"/>
      <c r="I23" s="7"/>
      <c r="J23" s="8"/>
      <c r="K23" s="1"/>
      <c r="T23" s="1"/>
    </row>
    <row r="24" spans="1:20" ht="16.2" thickBot="1" x14ac:dyDescent="0.35">
      <c r="B24" s="67" t="s">
        <v>100</v>
      </c>
      <c r="C24" s="7"/>
      <c r="D24" s="7"/>
      <c r="E24" s="7"/>
      <c r="F24" s="7"/>
      <c r="G24" s="7"/>
      <c r="H24" s="7"/>
      <c r="I24" s="7"/>
      <c r="J24" s="8"/>
      <c r="K24" s="1"/>
      <c r="T24" s="1"/>
    </row>
    <row r="25" spans="1:20" ht="58.5" customHeight="1" x14ac:dyDescent="0.3">
      <c r="B25" s="30" t="s">
        <v>17</v>
      </c>
      <c r="C25" s="31" t="s">
        <v>8</v>
      </c>
      <c r="D25" s="31" t="s">
        <v>9</v>
      </c>
      <c r="E25" s="31" t="s">
        <v>10</v>
      </c>
      <c r="F25" s="31" t="s">
        <v>11</v>
      </c>
      <c r="G25" s="31" t="s">
        <v>12</v>
      </c>
      <c r="H25" s="31" t="s">
        <v>13</v>
      </c>
      <c r="I25" s="32" t="s">
        <v>14</v>
      </c>
      <c r="J25" s="8"/>
      <c r="K25" s="1"/>
      <c r="T25" s="1"/>
    </row>
    <row r="26" spans="1:20" x14ac:dyDescent="0.3">
      <c r="B26" s="33" t="s">
        <v>15</v>
      </c>
      <c r="C26" s="112"/>
      <c r="D26" s="113"/>
      <c r="E26" s="114"/>
      <c r="F26" s="115"/>
      <c r="G26" s="115"/>
      <c r="H26" s="115"/>
      <c r="I26" s="34">
        <f t="shared" ref="I26:I37" si="0">IF(COUNTBLANK(F26:H26)&lt;2,"ERROR",IF(COUNTBLANK(D26:E26)=1,"ERROR",IF(COUNTBLANK(D26:H26)&lt;3,"ERROR",MAX(D26*E26*52,F26*52,G26*12,H26))))</f>
        <v>0</v>
      </c>
      <c r="J26" s="8"/>
      <c r="K26" s="1"/>
      <c r="T26" s="1"/>
    </row>
    <row r="27" spans="1:20" x14ac:dyDescent="0.3">
      <c r="B27" s="33" t="s">
        <v>16</v>
      </c>
      <c r="C27" s="112"/>
      <c r="D27" s="113"/>
      <c r="E27" s="114"/>
      <c r="F27" s="115"/>
      <c r="G27" s="115"/>
      <c r="H27" s="115"/>
      <c r="I27" s="34">
        <f t="shared" si="0"/>
        <v>0</v>
      </c>
      <c r="J27" s="8"/>
      <c r="K27" s="1"/>
      <c r="T27" s="1"/>
    </row>
    <row r="28" spans="1:20" x14ac:dyDescent="0.3">
      <c r="B28" s="33" t="s">
        <v>78</v>
      </c>
      <c r="C28" s="112"/>
      <c r="D28" s="113"/>
      <c r="E28" s="114"/>
      <c r="F28" s="115"/>
      <c r="G28" s="115"/>
      <c r="H28" s="115"/>
      <c r="I28" s="34">
        <f t="shared" si="0"/>
        <v>0</v>
      </c>
      <c r="J28" s="8"/>
      <c r="K28" s="1"/>
      <c r="T28" s="1"/>
    </row>
    <row r="29" spans="1:20" x14ac:dyDescent="0.3">
      <c r="B29" s="33" t="s">
        <v>22</v>
      </c>
      <c r="C29" s="112"/>
      <c r="D29" s="113"/>
      <c r="E29" s="114"/>
      <c r="F29" s="115"/>
      <c r="G29" s="115"/>
      <c r="H29" s="115"/>
      <c r="I29" s="34">
        <f t="shared" si="0"/>
        <v>0</v>
      </c>
      <c r="J29" s="8"/>
      <c r="K29" s="1"/>
      <c r="T29" s="1"/>
    </row>
    <row r="30" spans="1:20" x14ac:dyDescent="0.3">
      <c r="B30" s="33" t="s">
        <v>76</v>
      </c>
      <c r="C30" s="112"/>
      <c r="D30" s="113"/>
      <c r="E30" s="114"/>
      <c r="F30" s="115"/>
      <c r="G30" s="115"/>
      <c r="H30" s="115"/>
      <c r="I30" s="34">
        <f t="shared" si="0"/>
        <v>0</v>
      </c>
      <c r="J30" s="8"/>
      <c r="K30" s="1"/>
      <c r="T30" s="1"/>
    </row>
    <row r="31" spans="1:20" x14ac:dyDescent="0.3">
      <c r="B31" s="33" t="s">
        <v>76</v>
      </c>
      <c r="C31" s="112"/>
      <c r="D31" s="113"/>
      <c r="E31" s="114"/>
      <c r="F31" s="115"/>
      <c r="G31" s="115"/>
      <c r="H31" s="115"/>
      <c r="I31" s="34">
        <f t="shared" si="0"/>
        <v>0</v>
      </c>
      <c r="J31" s="8"/>
      <c r="K31" s="1"/>
      <c r="T31" s="1"/>
    </row>
    <row r="32" spans="1:20" x14ac:dyDescent="0.3">
      <c r="B32" s="33" t="s">
        <v>20</v>
      </c>
      <c r="C32" s="112"/>
      <c r="D32" s="113"/>
      <c r="E32" s="114"/>
      <c r="F32" s="115"/>
      <c r="G32" s="115"/>
      <c r="H32" s="115"/>
      <c r="I32" s="34">
        <f t="shared" si="0"/>
        <v>0</v>
      </c>
      <c r="J32" s="8"/>
      <c r="K32" s="1"/>
      <c r="T32" s="1"/>
    </row>
    <row r="33" spans="2:20" x14ac:dyDescent="0.3">
      <c r="B33" s="33" t="s">
        <v>77</v>
      </c>
      <c r="C33" s="112"/>
      <c r="D33" s="113"/>
      <c r="E33" s="114"/>
      <c r="F33" s="115"/>
      <c r="G33" s="115"/>
      <c r="H33" s="115"/>
      <c r="I33" s="34">
        <f>IF(COUNTBLANK(F33:H33)&lt;2,"ERROR",IF(COUNTBLANK(D33:E33)=1,"ERROR",IF(COUNTBLANK(D33:H33)&lt;3,"ERROR",MAX(D33*E33*52,F33*52,G33*12,H33))))</f>
        <v>0</v>
      </c>
      <c r="J33" s="8"/>
      <c r="K33" s="1"/>
      <c r="T33" s="1"/>
    </row>
    <row r="34" spans="2:20" ht="18" customHeight="1" x14ac:dyDescent="0.3">
      <c r="B34" s="33" t="s">
        <v>79</v>
      </c>
      <c r="C34" s="112"/>
      <c r="D34" s="113"/>
      <c r="E34" s="114"/>
      <c r="F34" s="115"/>
      <c r="G34" s="115"/>
      <c r="H34" s="115"/>
      <c r="I34" s="34">
        <f>IF(COUNTBLANK(F34:H34)&lt;2,"ERROR",IF(COUNTBLANK(D34:E34)=1,"ERROR",IF(COUNTBLANK(D34:H34)&lt;3,"ERROR",MAX(D34*E34*52,F34*52,G34*12,H34))))</f>
        <v>0</v>
      </c>
      <c r="J34" s="8"/>
      <c r="K34" s="1"/>
      <c r="T34" s="1"/>
    </row>
    <row r="35" spans="2:20" ht="17.25" customHeight="1" x14ac:dyDescent="0.3">
      <c r="B35" s="33" t="s">
        <v>80</v>
      </c>
      <c r="C35" s="112"/>
      <c r="D35" s="113"/>
      <c r="E35" s="114"/>
      <c r="F35" s="115"/>
      <c r="G35" s="115"/>
      <c r="H35" s="115"/>
      <c r="I35" s="34">
        <f t="shared" si="0"/>
        <v>0</v>
      </c>
      <c r="J35" s="8"/>
      <c r="K35" s="1"/>
      <c r="T35" s="1"/>
    </row>
    <row r="36" spans="2:20" x14ac:dyDescent="0.3">
      <c r="B36" s="33" t="s">
        <v>21</v>
      </c>
      <c r="C36" s="112"/>
      <c r="D36" s="113"/>
      <c r="E36" s="114"/>
      <c r="F36" s="115"/>
      <c r="G36" s="115"/>
      <c r="H36" s="115"/>
      <c r="I36" s="34">
        <f t="shared" si="0"/>
        <v>0</v>
      </c>
      <c r="J36" s="8"/>
      <c r="K36" s="1"/>
      <c r="T36" s="1"/>
    </row>
    <row r="37" spans="2:20" ht="15" thickBot="1" x14ac:dyDescent="0.35">
      <c r="B37" s="35" t="s">
        <v>24</v>
      </c>
      <c r="C37" s="116"/>
      <c r="D37" s="117"/>
      <c r="E37" s="118"/>
      <c r="F37" s="119"/>
      <c r="G37" s="119"/>
      <c r="H37" s="119"/>
      <c r="I37" s="36">
        <f t="shared" si="0"/>
        <v>0</v>
      </c>
      <c r="J37" s="8"/>
      <c r="K37" s="1"/>
      <c r="T37" s="1"/>
    </row>
    <row r="38" spans="2:20" x14ac:dyDescent="0.3">
      <c r="B38" s="9"/>
      <c r="C38" s="7"/>
      <c r="D38" s="7"/>
      <c r="E38" s="7"/>
      <c r="F38" s="7"/>
      <c r="G38" s="7"/>
      <c r="H38" s="7"/>
      <c r="I38" s="7"/>
      <c r="J38" s="8"/>
      <c r="K38" s="1"/>
      <c r="T38" s="1"/>
    </row>
    <row r="39" spans="2:20" x14ac:dyDescent="0.3">
      <c r="B39" s="28"/>
      <c r="C39" s="26"/>
      <c r="D39" s="7"/>
      <c r="E39" s="7"/>
      <c r="F39" s="245" t="s">
        <v>18</v>
      </c>
      <c r="G39" s="245"/>
      <c r="H39" s="245"/>
      <c r="I39" s="96">
        <f>SUM(I26:I37)</f>
        <v>0</v>
      </c>
      <c r="J39" s="8"/>
      <c r="K39" s="1"/>
      <c r="T39" s="1"/>
    </row>
    <row r="40" spans="2:20" x14ac:dyDescent="0.3">
      <c r="B40" s="28"/>
      <c r="C40" s="26" t="s">
        <v>73</v>
      </c>
      <c r="D40" s="7"/>
      <c r="E40" s="7"/>
      <c r="F40" s="65"/>
      <c r="G40" s="65"/>
      <c r="H40" s="65"/>
      <c r="I40" s="59"/>
      <c r="J40" s="8"/>
      <c r="K40" s="1"/>
      <c r="T40" s="1"/>
    </row>
    <row r="41" spans="2:20" x14ac:dyDescent="0.3">
      <c r="B41" s="28"/>
      <c r="C41" s="26"/>
      <c r="D41" s="7"/>
      <c r="E41" s="7"/>
      <c r="F41" s="246" t="s">
        <v>19</v>
      </c>
      <c r="G41" s="246"/>
      <c r="H41" s="246"/>
      <c r="I41" s="91">
        <f>SUM(I26:I37)/12</f>
        <v>0</v>
      </c>
      <c r="J41" s="8"/>
      <c r="K41" s="1"/>
      <c r="T41" s="1"/>
    </row>
    <row r="42" spans="2:20" ht="15" thickBot="1" x14ac:dyDescent="0.35">
      <c r="B42" s="29"/>
      <c r="C42" s="27"/>
      <c r="D42" s="13"/>
      <c r="E42" s="13"/>
      <c r="F42" s="25"/>
      <c r="G42" s="25"/>
      <c r="H42" s="25"/>
      <c r="I42" s="57"/>
      <c r="J42" s="11"/>
      <c r="K42" s="1"/>
      <c r="T42" s="1"/>
    </row>
    <row r="43" spans="2:20" ht="15" thickBot="1" x14ac:dyDescent="0.35">
      <c r="C43" s="1"/>
      <c r="D43" s="1"/>
      <c r="E43" s="1"/>
      <c r="F43" s="14"/>
      <c r="G43" s="14"/>
      <c r="H43" s="14"/>
      <c r="I43" s="23"/>
      <c r="J43" s="1"/>
      <c r="K43" s="1"/>
      <c r="T43" s="1"/>
    </row>
    <row r="44" spans="2:20" x14ac:dyDescent="0.3">
      <c r="B44" s="210" t="s">
        <v>23</v>
      </c>
      <c r="C44" s="211"/>
      <c r="D44" s="211"/>
      <c r="E44" s="211"/>
      <c r="F44" s="211"/>
      <c r="G44" s="211"/>
      <c r="H44" s="211"/>
      <c r="I44" s="211"/>
      <c r="J44" s="212"/>
      <c r="K44" s="1"/>
      <c r="T44" s="1"/>
    </row>
    <row r="45" spans="2:20" x14ac:dyDescent="0.3">
      <c r="B45" s="15" t="s">
        <v>25</v>
      </c>
      <c r="C45" s="97">
        <v>0</v>
      </c>
      <c r="D45" s="7"/>
      <c r="E45" s="7"/>
      <c r="F45" s="7"/>
      <c r="G45" s="7"/>
      <c r="H45" s="7"/>
      <c r="I45" s="90">
        <f>IF(C45&gt;C19,"ERROR",C45*480)</f>
        <v>0</v>
      </c>
      <c r="J45" s="8"/>
      <c r="K45" s="1"/>
      <c r="T45" s="1"/>
    </row>
    <row r="46" spans="2:20" ht="15.75" customHeight="1" x14ac:dyDescent="0.3">
      <c r="B46" s="256" t="s">
        <v>39</v>
      </c>
      <c r="C46" s="257"/>
      <c r="D46" s="257"/>
      <c r="E46" s="257"/>
      <c r="F46" s="257"/>
      <c r="G46" s="257"/>
      <c r="H46" s="257"/>
      <c r="I46" s="58"/>
      <c r="J46" s="8"/>
      <c r="K46" s="1"/>
      <c r="T46" s="1"/>
    </row>
    <row r="47" spans="2:20" x14ac:dyDescent="0.3">
      <c r="B47" s="256"/>
      <c r="C47" s="257"/>
      <c r="D47" s="257"/>
      <c r="E47" s="257"/>
      <c r="F47" s="257"/>
      <c r="G47" s="257"/>
      <c r="H47" s="257"/>
      <c r="I47" s="58"/>
      <c r="J47" s="8"/>
      <c r="K47" s="1"/>
      <c r="T47" s="1"/>
    </row>
    <row r="48" spans="2:20" ht="27.6" x14ac:dyDescent="0.3">
      <c r="B48" s="16" t="s">
        <v>26</v>
      </c>
      <c r="C48" s="98"/>
      <c r="D48" s="7"/>
      <c r="E48" s="7"/>
      <c r="F48" s="7"/>
      <c r="G48" s="7"/>
      <c r="H48" s="7"/>
      <c r="I48" s="86">
        <f>IF(C48="Yes",400,0)</f>
        <v>0</v>
      </c>
      <c r="J48" s="8"/>
      <c r="K48" s="1"/>
      <c r="T48" s="1"/>
    </row>
    <row r="49" spans="2:20" ht="15" customHeight="1" x14ac:dyDescent="0.3">
      <c r="B49" s="219" t="s">
        <v>47</v>
      </c>
      <c r="C49" s="220"/>
      <c r="D49" s="220"/>
      <c r="E49" s="220"/>
      <c r="F49" s="220"/>
      <c r="G49" s="220"/>
      <c r="H49" s="220"/>
      <c r="I49" s="58"/>
      <c r="J49" s="8"/>
      <c r="K49" s="1"/>
      <c r="T49" s="1"/>
    </row>
    <row r="50" spans="2:20" ht="24.75" customHeight="1" x14ac:dyDescent="0.3">
      <c r="B50" s="219"/>
      <c r="C50" s="220"/>
      <c r="D50" s="220"/>
      <c r="E50" s="220"/>
      <c r="F50" s="220"/>
      <c r="G50" s="220"/>
      <c r="H50" s="220"/>
      <c r="I50" s="58"/>
      <c r="J50" s="8"/>
      <c r="K50" s="1"/>
      <c r="T50" s="1"/>
    </row>
    <row r="51" spans="2:20" x14ac:dyDescent="0.3">
      <c r="B51" s="17" t="s">
        <v>30</v>
      </c>
      <c r="C51" s="18"/>
      <c r="D51" s="18"/>
      <c r="E51" s="18"/>
      <c r="F51" s="18"/>
      <c r="G51" s="18"/>
      <c r="H51" s="7"/>
      <c r="I51" s="58"/>
      <c r="J51" s="8"/>
      <c r="K51" s="1"/>
      <c r="T51" s="1"/>
    </row>
    <row r="52" spans="2:20" ht="15" customHeight="1" x14ac:dyDescent="0.3">
      <c r="B52" s="219" t="s">
        <v>37</v>
      </c>
      <c r="C52" s="220"/>
      <c r="D52" s="220"/>
      <c r="E52" s="220"/>
      <c r="F52" s="220"/>
      <c r="G52" s="220"/>
      <c r="H52" s="220"/>
      <c r="I52" s="86">
        <f>IF(COUNTBLANK(D55:H55)&lt;4,"ERROR",SUM(D55*52,E55*26,F55*12,G55*4,H55))</f>
        <v>0</v>
      </c>
      <c r="J52" s="8"/>
      <c r="K52" s="1"/>
      <c r="T52" s="1"/>
    </row>
    <row r="53" spans="2:20" ht="21.75" customHeight="1" thickBot="1" x14ac:dyDescent="0.35">
      <c r="B53" s="219"/>
      <c r="C53" s="220"/>
      <c r="D53" s="220"/>
      <c r="E53" s="220"/>
      <c r="F53" s="220"/>
      <c r="G53" s="220"/>
      <c r="H53" s="220"/>
      <c r="I53" s="23"/>
      <c r="J53" s="8"/>
      <c r="K53" s="1"/>
      <c r="T53" s="1"/>
    </row>
    <row r="54" spans="2:20" ht="15.75" customHeight="1" thickBot="1" x14ac:dyDescent="0.35">
      <c r="B54" s="19"/>
      <c r="C54" s="221" t="s">
        <v>54</v>
      </c>
      <c r="D54" s="68" t="s">
        <v>32</v>
      </c>
      <c r="E54" s="69" t="s">
        <v>33</v>
      </c>
      <c r="F54" s="70" t="s">
        <v>34</v>
      </c>
      <c r="G54" s="70" t="s">
        <v>35</v>
      </c>
      <c r="H54" s="71" t="s">
        <v>36</v>
      </c>
      <c r="I54" s="23"/>
      <c r="J54" s="12"/>
      <c r="K54" s="1"/>
      <c r="T54" s="1"/>
    </row>
    <row r="55" spans="2:20" ht="15.75" customHeight="1" thickTop="1" thickBot="1" x14ac:dyDescent="0.35">
      <c r="B55" s="19"/>
      <c r="C55" s="221"/>
      <c r="D55" s="120"/>
      <c r="E55" s="121"/>
      <c r="F55" s="122"/>
      <c r="G55" s="123"/>
      <c r="H55" s="124"/>
      <c r="I55" s="23"/>
      <c r="J55" s="8"/>
      <c r="K55" s="1"/>
      <c r="T55" s="1"/>
    </row>
    <row r="56" spans="2:20" ht="15.75" customHeight="1" thickBot="1" x14ac:dyDescent="0.35">
      <c r="B56" s="19"/>
      <c r="C56" s="20"/>
      <c r="E56" s="37"/>
      <c r="F56" s="38"/>
      <c r="G56" s="39"/>
      <c r="H56" s="40"/>
      <c r="I56" s="23"/>
      <c r="J56" s="8"/>
      <c r="K56" s="1"/>
      <c r="T56" s="1"/>
    </row>
    <row r="57" spans="2:20" ht="15" thickBot="1" x14ac:dyDescent="0.35">
      <c r="B57" s="21"/>
      <c r="C57" s="255" t="s">
        <v>105</v>
      </c>
      <c r="D57" s="255"/>
      <c r="E57" s="255"/>
      <c r="F57" s="255"/>
      <c r="G57" s="7"/>
      <c r="H57" s="7"/>
      <c r="I57" s="88">
        <f>IF(C66&gt;C68, C66-C68, 0)</f>
        <v>0</v>
      </c>
      <c r="J57" s="8"/>
      <c r="K57" s="1"/>
      <c r="T57" s="1"/>
    </row>
    <row r="58" spans="2:20" x14ac:dyDescent="0.3">
      <c r="B58" s="21"/>
      <c r="C58" s="7"/>
      <c r="D58" s="7"/>
      <c r="E58" s="7"/>
      <c r="F58" s="7"/>
      <c r="G58" s="7"/>
      <c r="H58" s="7"/>
      <c r="I58" s="58"/>
      <c r="J58" s="8"/>
      <c r="K58" s="1"/>
      <c r="T58" s="1"/>
    </row>
    <row r="59" spans="2:20" x14ac:dyDescent="0.3">
      <c r="B59" s="15" t="s">
        <v>101</v>
      </c>
      <c r="C59" s="7"/>
      <c r="D59" s="7"/>
      <c r="E59" s="7"/>
      <c r="F59" s="7"/>
      <c r="G59" s="7"/>
      <c r="H59" s="7"/>
      <c r="I59" s="86">
        <f>IF(COUNTBLANK(D63:H63)&lt;4,"Error",SUM(D63*52,E63*26,F63*12,G63*4,H63))</f>
        <v>0</v>
      </c>
      <c r="J59" s="8"/>
      <c r="K59" s="1"/>
      <c r="T59" s="1"/>
    </row>
    <row r="60" spans="2:20" ht="15" customHeight="1" x14ac:dyDescent="0.3">
      <c r="B60" s="219" t="s">
        <v>38</v>
      </c>
      <c r="C60" s="220"/>
      <c r="D60" s="220"/>
      <c r="E60" s="220"/>
      <c r="F60" s="220"/>
      <c r="G60" s="220"/>
      <c r="H60" s="220"/>
      <c r="I60" s="60"/>
      <c r="J60" s="12"/>
      <c r="K60" s="1"/>
      <c r="T60" s="1"/>
    </row>
    <row r="61" spans="2:20" ht="19.5" customHeight="1" thickBot="1" x14ac:dyDescent="0.35">
      <c r="B61" s="219"/>
      <c r="C61" s="220"/>
      <c r="D61" s="220"/>
      <c r="E61" s="220"/>
      <c r="F61" s="220"/>
      <c r="G61" s="220"/>
      <c r="H61" s="220"/>
      <c r="I61" s="60"/>
      <c r="J61" s="8"/>
      <c r="K61" s="1"/>
      <c r="T61" s="1"/>
    </row>
    <row r="62" spans="2:20" ht="15" thickBot="1" x14ac:dyDescent="0.35">
      <c r="B62" s="9"/>
      <c r="C62" s="221" t="s">
        <v>54</v>
      </c>
      <c r="D62" s="68" t="s">
        <v>32</v>
      </c>
      <c r="E62" s="69" t="s">
        <v>33</v>
      </c>
      <c r="F62" s="70" t="s">
        <v>34</v>
      </c>
      <c r="G62" s="70" t="s">
        <v>35</v>
      </c>
      <c r="H62" s="71" t="s">
        <v>36</v>
      </c>
      <c r="I62" s="58"/>
      <c r="J62" s="8"/>
      <c r="K62" s="1"/>
      <c r="T62" s="1"/>
    </row>
    <row r="63" spans="2:20" ht="15.6" thickTop="1" thickBot="1" x14ac:dyDescent="0.35">
      <c r="B63" s="9"/>
      <c r="C63" s="221"/>
      <c r="D63" s="120"/>
      <c r="E63" s="121"/>
      <c r="F63" s="122"/>
      <c r="G63" s="123"/>
      <c r="H63" s="124"/>
      <c r="I63" s="58"/>
      <c r="J63" s="8"/>
      <c r="K63" s="1"/>
      <c r="T63" s="1"/>
    </row>
    <row r="64" spans="2:20" x14ac:dyDescent="0.3">
      <c r="B64" s="9"/>
      <c r="C64" s="7"/>
      <c r="E64" s="37"/>
      <c r="F64" s="38"/>
      <c r="G64" s="39"/>
      <c r="H64" s="40"/>
      <c r="I64" s="58"/>
      <c r="J64" s="8"/>
      <c r="K64" s="1"/>
      <c r="T64" s="1"/>
    </row>
    <row r="65" spans="2:20" x14ac:dyDescent="0.3">
      <c r="B65" s="9"/>
      <c r="C65" s="7"/>
      <c r="D65" s="1"/>
      <c r="E65" s="37"/>
      <c r="F65" s="38"/>
      <c r="G65" s="39"/>
      <c r="H65" s="40"/>
      <c r="I65" s="58"/>
      <c r="J65" s="8"/>
      <c r="K65" s="1"/>
      <c r="T65" s="1"/>
    </row>
    <row r="66" spans="2:20" hidden="1" x14ac:dyDescent="0.3">
      <c r="B66" s="63" t="s">
        <v>41</v>
      </c>
      <c r="C66" s="89">
        <f>I59</f>
        <v>0</v>
      </c>
      <c r="D66" s="7"/>
      <c r="E66" s="7"/>
      <c r="F66" s="7"/>
      <c r="G66" s="7"/>
      <c r="H66" s="7"/>
      <c r="I66" s="58"/>
      <c r="J66" s="8"/>
      <c r="K66" s="1"/>
      <c r="T66" s="1"/>
    </row>
    <row r="67" spans="2:20" hidden="1" x14ac:dyDescent="0.3">
      <c r="B67" s="9"/>
      <c r="C67" s="7"/>
      <c r="D67" s="7"/>
      <c r="E67" s="7"/>
      <c r="F67" s="7"/>
      <c r="G67" s="7"/>
      <c r="H67" s="7"/>
      <c r="I67" s="58"/>
      <c r="J67" s="8"/>
      <c r="K67" s="1"/>
      <c r="T67" s="1"/>
    </row>
    <row r="68" spans="2:20" hidden="1" x14ac:dyDescent="0.3">
      <c r="B68" s="63" t="s">
        <v>42</v>
      </c>
      <c r="C68" s="89">
        <f>SUM(I39*0.03)</f>
        <v>0</v>
      </c>
      <c r="D68" s="7"/>
      <c r="E68" s="7"/>
      <c r="F68" s="7"/>
      <c r="G68" s="7"/>
      <c r="H68" s="7"/>
      <c r="I68" s="58"/>
      <c r="J68" s="8"/>
      <c r="K68" s="1"/>
      <c r="T68" s="1"/>
    </row>
    <row r="69" spans="2:20" ht="15" thickBot="1" x14ac:dyDescent="0.35">
      <c r="B69" s="41"/>
      <c r="C69" s="13"/>
      <c r="D69" s="13"/>
      <c r="E69" s="13"/>
      <c r="F69" s="13"/>
      <c r="G69" s="13"/>
      <c r="H69" s="13"/>
      <c r="I69" s="61"/>
      <c r="J69" s="11"/>
      <c r="K69" s="1"/>
      <c r="T69" s="1"/>
    </row>
    <row r="70" spans="2:20" ht="15" thickBot="1" x14ac:dyDescent="0.35">
      <c r="B70" s="7"/>
      <c r="C70" s="7"/>
      <c r="D70" s="7"/>
      <c r="E70" s="7"/>
      <c r="F70" s="7"/>
      <c r="G70" s="7"/>
      <c r="H70" s="7"/>
      <c r="I70" s="58"/>
      <c r="J70" s="7"/>
      <c r="K70" s="1"/>
      <c r="T70" s="1"/>
    </row>
    <row r="71" spans="2:20" ht="15" thickBot="1" x14ac:dyDescent="0.35">
      <c r="B71" s="210" t="s">
        <v>27</v>
      </c>
      <c r="C71" s="211"/>
      <c r="D71" s="211"/>
      <c r="E71" s="211"/>
      <c r="F71" s="211"/>
      <c r="G71" s="211"/>
      <c r="H71" s="211"/>
      <c r="I71" s="211"/>
      <c r="J71" s="212"/>
      <c r="K71" s="1"/>
      <c r="T71" s="1"/>
    </row>
    <row r="72" spans="2:20" ht="15" thickBot="1" x14ac:dyDescent="0.35">
      <c r="B72" s="64" t="s">
        <v>18</v>
      </c>
      <c r="C72" s="88">
        <f>I39</f>
        <v>0</v>
      </c>
      <c r="D72" s="7"/>
      <c r="E72" s="242" t="s">
        <v>52</v>
      </c>
      <c r="F72" s="243"/>
      <c r="G72" s="243"/>
      <c r="H72" s="6"/>
      <c r="I72" s="88">
        <f>IF(C72-C73&lt;0,0,C72-C73)</f>
        <v>0</v>
      </c>
      <c r="J72" s="8"/>
      <c r="K72" s="1"/>
      <c r="T72" s="1"/>
    </row>
    <row r="73" spans="2:20" ht="15" thickBot="1" x14ac:dyDescent="0.35">
      <c r="B73" s="64" t="s">
        <v>51</v>
      </c>
      <c r="C73" s="88">
        <f>SUM(I45,I48,I52,I57)</f>
        <v>0</v>
      </c>
      <c r="D73" s="7"/>
      <c r="E73" s="242" t="s">
        <v>53</v>
      </c>
      <c r="F73" s="243"/>
      <c r="G73" s="243"/>
      <c r="H73" s="6"/>
      <c r="I73" s="88">
        <f>SUM(I72/12)</f>
        <v>0</v>
      </c>
      <c r="J73" s="8"/>
      <c r="K73" s="1"/>
      <c r="T73" s="1"/>
    </row>
    <row r="74" spans="2:20" ht="15" thickBot="1" x14ac:dyDescent="0.35">
      <c r="B74" s="64"/>
      <c r="C74" s="58"/>
      <c r="D74" s="7"/>
      <c r="E74" s="58"/>
      <c r="F74" s="58"/>
      <c r="G74" s="58"/>
      <c r="H74" s="6"/>
      <c r="I74" s="6"/>
      <c r="J74" s="8"/>
      <c r="K74" s="1"/>
      <c r="T74" s="1"/>
    </row>
    <row r="75" spans="2:20" ht="26.25" customHeight="1" thickBot="1" x14ac:dyDescent="0.35">
      <c r="B75" s="64" t="s">
        <v>28</v>
      </c>
      <c r="C75" s="93" t="e">
        <f>SUM(I72/VLOOKUP(C19,'Income Limits'!A2:E10,2))*0.3</f>
        <v>#N/A</v>
      </c>
      <c r="D75" s="24" t="s">
        <v>40</v>
      </c>
      <c r="E75" s="242"/>
      <c r="F75" s="243"/>
      <c r="G75" s="243"/>
      <c r="H75" s="244"/>
      <c r="I75" s="244"/>
      <c r="J75" s="153"/>
      <c r="K75" s="1"/>
      <c r="T75" s="1"/>
    </row>
    <row r="76" spans="2:20" ht="15" thickBot="1" x14ac:dyDescent="0.35">
      <c r="B76" s="10"/>
      <c r="C76" s="13"/>
      <c r="D76" s="13"/>
      <c r="E76" s="13"/>
      <c r="F76" s="13"/>
      <c r="G76" s="13"/>
      <c r="H76" s="13"/>
      <c r="I76" s="13"/>
      <c r="J76" s="11"/>
      <c r="K76" s="1"/>
      <c r="T76" s="1"/>
    </row>
    <row r="77" spans="2:20" ht="15" thickBot="1" x14ac:dyDescent="0.35">
      <c r="B77" s="1"/>
      <c r="C77" s="1"/>
      <c r="D77" s="1"/>
      <c r="E77" s="1"/>
      <c r="F77" s="1"/>
      <c r="G77" s="1"/>
      <c r="H77" s="1"/>
      <c r="J77" s="1"/>
      <c r="K77" s="1"/>
      <c r="T77" s="1"/>
    </row>
    <row r="78" spans="2:20" ht="15.75" customHeight="1" x14ac:dyDescent="0.3">
      <c r="B78" s="210" t="s">
        <v>94</v>
      </c>
      <c r="C78" s="211"/>
      <c r="D78" s="211"/>
      <c r="E78" s="211"/>
      <c r="F78" s="211"/>
      <c r="G78" s="211"/>
      <c r="H78" s="211"/>
      <c r="I78" s="211"/>
      <c r="J78" s="212"/>
      <c r="K78" s="1"/>
      <c r="T78" s="1"/>
    </row>
    <row r="79" spans="2:20" x14ac:dyDescent="0.3">
      <c r="B79" s="228" t="s">
        <v>31</v>
      </c>
      <c r="C79" s="229"/>
      <c r="D79" s="58"/>
      <c r="E79" s="7"/>
      <c r="F79" s="7"/>
      <c r="G79" s="7"/>
      <c r="H79" s="7"/>
      <c r="I79" s="125"/>
      <c r="J79" s="8"/>
      <c r="K79" s="1"/>
      <c r="T79" s="1"/>
    </row>
    <row r="80" spans="2:20" x14ac:dyDescent="0.3">
      <c r="B80" s="50"/>
      <c r="C80" s="58"/>
      <c r="D80" s="58"/>
      <c r="E80" s="7"/>
      <c r="F80" s="7"/>
      <c r="G80" s="7"/>
      <c r="H80" s="7"/>
      <c r="I80" s="126"/>
      <c r="J80" s="8"/>
      <c r="K80" s="1"/>
      <c r="T80" s="1"/>
    </row>
    <row r="81" spans="2:20" x14ac:dyDescent="0.3">
      <c r="B81" s="50" t="s">
        <v>102</v>
      </c>
      <c r="C81" s="58"/>
      <c r="D81" s="58"/>
      <c r="E81" s="7"/>
      <c r="F81" s="7"/>
      <c r="G81" s="7"/>
      <c r="H81" s="7"/>
      <c r="I81" s="127"/>
      <c r="J81" s="8"/>
      <c r="K81" s="1"/>
      <c r="T81" s="1"/>
    </row>
    <row r="82" spans="2:20" x14ac:dyDescent="0.3">
      <c r="B82" s="50"/>
      <c r="C82" s="58"/>
      <c r="D82" s="58"/>
      <c r="E82" s="7"/>
      <c r="F82" s="7"/>
      <c r="G82" s="7"/>
      <c r="H82" s="7"/>
      <c r="I82" s="128"/>
      <c r="J82" s="8"/>
      <c r="K82" s="1"/>
      <c r="T82" s="1"/>
    </row>
    <row r="83" spans="2:20" x14ac:dyDescent="0.3">
      <c r="B83" s="50" t="s">
        <v>121</v>
      </c>
      <c r="C83" s="58"/>
      <c r="D83" s="58"/>
      <c r="E83" s="7"/>
      <c r="F83" s="7"/>
      <c r="G83" s="7"/>
      <c r="H83" s="7"/>
      <c r="I83" s="128"/>
      <c r="J83" s="8"/>
      <c r="K83" s="1"/>
      <c r="T83" s="1"/>
    </row>
    <row r="84" spans="2:20" ht="15" customHeight="1" x14ac:dyDescent="0.3">
      <c r="B84" s="269" t="s">
        <v>122</v>
      </c>
      <c r="C84" s="251"/>
      <c r="D84" s="251"/>
      <c r="E84" s="251"/>
      <c r="F84" s="251"/>
      <c r="G84" s="171"/>
      <c r="H84" s="171"/>
      <c r="I84" s="175"/>
      <c r="J84" s="8"/>
      <c r="K84" s="1"/>
      <c r="T84" s="1"/>
    </row>
    <row r="85" spans="2:20" x14ac:dyDescent="0.3">
      <c r="B85" s="253"/>
      <c r="C85" s="251"/>
      <c r="D85" s="251"/>
      <c r="E85" s="251"/>
      <c r="F85" s="251"/>
      <c r="G85" s="171"/>
      <c r="H85" s="171"/>
      <c r="I85" s="78"/>
      <c r="J85" s="8"/>
      <c r="K85" s="1"/>
      <c r="T85" s="1"/>
    </row>
    <row r="86" spans="2:20" x14ac:dyDescent="0.3">
      <c r="B86" s="253"/>
      <c r="C86" s="251"/>
      <c r="D86" s="251"/>
      <c r="E86" s="251"/>
      <c r="F86" s="251"/>
      <c r="G86" s="7"/>
      <c r="H86" s="7"/>
      <c r="I86" s="58"/>
      <c r="J86" s="8"/>
      <c r="K86" s="1"/>
      <c r="T86" s="1"/>
    </row>
    <row r="87" spans="2:20" x14ac:dyDescent="0.3">
      <c r="B87" s="230"/>
      <c r="C87" s="231"/>
      <c r="D87" s="58"/>
      <c r="E87" s="7"/>
      <c r="F87" s="7"/>
      <c r="G87" s="7"/>
      <c r="H87" s="7"/>
      <c r="I87" s="58"/>
      <c r="J87" s="8"/>
      <c r="K87" s="1"/>
      <c r="T87" s="1"/>
    </row>
    <row r="88" spans="2:20" ht="15" thickBot="1" x14ac:dyDescent="0.35">
      <c r="B88" s="151"/>
      <c r="C88" s="152"/>
      <c r="D88" s="58"/>
      <c r="E88" s="7"/>
      <c r="F88" s="7"/>
      <c r="G88" s="7"/>
      <c r="H88" s="7"/>
      <c r="I88" s="58"/>
      <c r="J88" s="8"/>
      <c r="K88" s="1"/>
      <c r="T88" s="1"/>
    </row>
    <row r="89" spans="2:20" x14ac:dyDescent="0.3">
      <c r="B89" s="247" t="s">
        <v>91</v>
      </c>
      <c r="C89" s="248"/>
      <c r="D89" s="248"/>
      <c r="E89" s="248"/>
      <c r="F89" s="248"/>
      <c r="G89" s="248"/>
      <c r="H89" s="248"/>
      <c r="I89" s="248"/>
      <c r="J89" s="249"/>
      <c r="K89" s="1"/>
      <c r="T89" s="1"/>
    </row>
    <row r="90" spans="2:20" x14ac:dyDescent="0.3">
      <c r="B90" s="232" t="s">
        <v>96</v>
      </c>
      <c r="C90" s="233"/>
      <c r="D90" s="58"/>
      <c r="E90" s="7"/>
      <c r="F90" s="7"/>
      <c r="G90" s="7"/>
      <c r="H90" s="7"/>
      <c r="I90" s="58"/>
      <c r="J90" s="8"/>
      <c r="K90" s="1"/>
      <c r="T90" s="1"/>
    </row>
    <row r="91" spans="2:20" x14ac:dyDescent="0.3">
      <c r="B91" s="234" t="s">
        <v>108</v>
      </c>
      <c r="C91" s="235"/>
      <c r="D91" s="58"/>
      <c r="E91" s="7"/>
      <c r="F91" s="7"/>
      <c r="G91" s="7"/>
      <c r="H91" s="7"/>
      <c r="I91" s="58"/>
      <c r="J91" s="8"/>
      <c r="K91" s="1"/>
      <c r="T91" s="1"/>
    </row>
    <row r="92" spans="2:20" x14ac:dyDescent="0.3">
      <c r="B92" s="250" t="s">
        <v>103</v>
      </c>
      <c r="C92" s="243"/>
      <c r="D92" s="58"/>
      <c r="E92" s="7"/>
      <c r="F92" s="7"/>
      <c r="G92" s="7"/>
      <c r="H92" s="7"/>
      <c r="I92" s="86">
        <f>SUM(I73*0.3)</f>
        <v>0</v>
      </c>
      <c r="J92" s="8"/>
      <c r="K92" s="1"/>
      <c r="T92" s="1"/>
    </row>
    <row r="93" spans="2:20" x14ac:dyDescent="0.3">
      <c r="B93" s="154" t="s">
        <v>92</v>
      </c>
      <c r="C93" s="58"/>
      <c r="D93" s="58"/>
      <c r="E93" s="7"/>
      <c r="F93" s="7"/>
      <c r="G93" s="7"/>
      <c r="H93" s="7"/>
      <c r="I93" s="62"/>
      <c r="J93" s="8"/>
      <c r="K93" s="1"/>
      <c r="T93" s="1"/>
    </row>
    <row r="94" spans="2:20" x14ac:dyDescent="0.3">
      <c r="B94" s="250" t="s">
        <v>104</v>
      </c>
      <c r="C94" s="243"/>
      <c r="D94" s="58"/>
      <c r="E94" s="7"/>
      <c r="F94" s="7"/>
      <c r="G94" s="7"/>
      <c r="H94" s="7"/>
      <c r="I94" s="86">
        <f>SUM(I41*0.1)</f>
        <v>0</v>
      </c>
      <c r="J94" s="8"/>
      <c r="K94" s="1"/>
      <c r="T94" s="1"/>
    </row>
    <row r="95" spans="2:20" ht="15" thickBot="1" x14ac:dyDescent="0.35">
      <c r="B95" s="81"/>
      <c r="C95" s="82"/>
      <c r="D95" s="61"/>
      <c r="E95" s="13"/>
      <c r="F95" s="13"/>
      <c r="G95" s="13"/>
      <c r="H95" s="13"/>
      <c r="I95" s="164"/>
      <c r="J95" s="11"/>
      <c r="K95" s="1"/>
      <c r="T95" s="1"/>
    </row>
    <row r="96" spans="2:20" x14ac:dyDescent="0.3">
      <c r="B96" s="247" t="s">
        <v>93</v>
      </c>
      <c r="C96" s="248"/>
      <c r="D96" s="248"/>
      <c r="E96" s="248"/>
      <c r="F96" s="248"/>
      <c r="G96" s="248"/>
      <c r="H96" s="248"/>
      <c r="I96" s="248"/>
      <c r="J96" s="249"/>
      <c r="K96" s="1"/>
      <c r="T96" s="1"/>
    </row>
    <row r="97" spans="2:20" x14ac:dyDescent="0.3">
      <c r="B97" s="232" t="s">
        <v>107</v>
      </c>
      <c r="C97" s="233"/>
      <c r="D97" s="173"/>
      <c r="E97" s="173"/>
      <c r="F97" s="173"/>
      <c r="G97" s="173"/>
      <c r="H97" s="173"/>
      <c r="I97" s="173"/>
      <c r="J97" s="174"/>
      <c r="K97" s="1"/>
      <c r="T97" s="1"/>
    </row>
    <row r="98" spans="2:20" x14ac:dyDescent="0.3">
      <c r="B98" s="234" t="s">
        <v>108</v>
      </c>
      <c r="C98" s="235"/>
      <c r="D98" s="173"/>
      <c r="E98" s="173"/>
      <c r="F98" s="173"/>
      <c r="G98" s="173"/>
      <c r="H98" s="173"/>
      <c r="I98" s="173"/>
      <c r="J98" s="174"/>
      <c r="K98" s="1"/>
      <c r="T98" s="1"/>
    </row>
    <row r="99" spans="2:20" ht="27.75" customHeight="1" x14ac:dyDescent="0.3">
      <c r="B99" s="22" t="s">
        <v>110</v>
      </c>
      <c r="C99" s="190"/>
      <c r="D99" s="165"/>
      <c r="E99" s="165"/>
      <c r="F99" s="7"/>
      <c r="G99" s="7"/>
      <c r="H99" s="7"/>
      <c r="I99" s="166"/>
      <c r="J99" s="8"/>
      <c r="K99" s="1"/>
      <c r="T99" s="1"/>
    </row>
    <row r="100" spans="2:20" ht="15" customHeight="1" x14ac:dyDescent="0.3">
      <c r="B100" s="253" t="s">
        <v>106</v>
      </c>
      <c r="C100" s="251"/>
      <c r="D100" s="251"/>
      <c r="E100" s="7"/>
      <c r="F100" s="7"/>
      <c r="G100" s="7"/>
      <c r="H100" s="7"/>
      <c r="I100" s="254" t="e">
        <f>VLOOKUP(C11,N133:Q146,SUM(-I99,5))</f>
        <v>#REF!</v>
      </c>
      <c r="J100" s="8"/>
      <c r="K100" s="1"/>
      <c r="T100" s="1"/>
    </row>
    <row r="101" spans="2:20" ht="15" customHeight="1" x14ac:dyDescent="0.3">
      <c r="B101" s="205" t="s">
        <v>124</v>
      </c>
      <c r="C101" s="206"/>
      <c r="D101" s="194"/>
      <c r="E101" s="60"/>
      <c r="F101" s="60"/>
      <c r="G101" s="7"/>
      <c r="H101" s="7"/>
      <c r="I101" s="254"/>
      <c r="J101" s="8"/>
      <c r="K101" s="1"/>
      <c r="T101" s="1"/>
    </row>
    <row r="102" spans="2:20" x14ac:dyDescent="0.3">
      <c r="B102" s="205"/>
      <c r="C102" s="206"/>
      <c r="D102" s="194"/>
      <c r="E102" s="60"/>
      <c r="F102" s="60"/>
      <c r="G102" s="7"/>
      <c r="H102" s="7"/>
      <c r="I102" s="23"/>
      <c r="J102" s="8"/>
      <c r="K102" s="1"/>
      <c r="T102" s="1"/>
    </row>
    <row r="103" spans="2:20" x14ac:dyDescent="0.3">
      <c r="B103" s="172" t="s">
        <v>92</v>
      </c>
      <c r="C103" s="60"/>
      <c r="D103" s="60"/>
      <c r="E103" s="60"/>
      <c r="F103" s="60"/>
      <c r="G103" s="7"/>
      <c r="H103" s="7"/>
      <c r="I103" s="23"/>
      <c r="J103" s="8"/>
      <c r="K103" s="1"/>
      <c r="T103" s="1"/>
    </row>
    <row r="104" spans="2:20" x14ac:dyDescent="0.3">
      <c r="B104" s="215" t="s">
        <v>115</v>
      </c>
      <c r="C104" s="251"/>
      <c r="D104" s="60"/>
      <c r="E104" s="60"/>
      <c r="F104" s="60"/>
      <c r="G104" s="7"/>
      <c r="H104" s="7"/>
      <c r="I104" s="193"/>
      <c r="J104" s="8"/>
      <c r="K104" s="1"/>
      <c r="T104" s="1"/>
    </row>
    <row r="105" spans="2:20" ht="15" customHeight="1" x14ac:dyDescent="0.3">
      <c r="B105" s="205" t="s">
        <v>123</v>
      </c>
      <c r="C105" s="206"/>
      <c r="D105" s="60"/>
      <c r="E105" s="60"/>
      <c r="F105" s="60"/>
      <c r="G105" s="7"/>
      <c r="H105" s="7"/>
      <c r="I105" s="23"/>
      <c r="J105" s="8"/>
      <c r="K105" s="1"/>
      <c r="T105" s="1"/>
    </row>
    <row r="106" spans="2:20" x14ac:dyDescent="0.3">
      <c r="B106" s="205"/>
      <c r="C106" s="206"/>
      <c r="D106" s="60"/>
      <c r="E106" s="60"/>
      <c r="F106" s="60"/>
      <c r="G106" s="7"/>
      <c r="H106" s="7"/>
      <c r="I106" s="23"/>
      <c r="J106" s="8"/>
      <c r="K106" s="1"/>
      <c r="T106" s="1"/>
    </row>
    <row r="107" spans="2:20" ht="15" thickBot="1" x14ac:dyDescent="0.35">
      <c r="B107" s="213"/>
      <c r="C107" s="214"/>
      <c r="D107" s="148"/>
      <c r="E107" s="148"/>
      <c r="F107" s="148"/>
      <c r="G107" s="13"/>
      <c r="H107" s="13"/>
      <c r="I107" s="57"/>
      <c r="J107" s="11"/>
      <c r="K107" s="1"/>
      <c r="T107" s="1"/>
    </row>
    <row r="108" spans="2:20" ht="15" thickBot="1" x14ac:dyDescent="0.35">
      <c r="B108" s="159"/>
      <c r="C108" s="159"/>
      <c r="D108" s="159"/>
      <c r="E108" s="159"/>
      <c r="F108" s="159"/>
      <c r="G108" s="7"/>
      <c r="H108" s="7"/>
      <c r="I108" s="23"/>
      <c r="J108" s="7"/>
      <c r="K108" s="1"/>
      <c r="T108" s="1"/>
    </row>
    <row r="109" spans="2:20" x14ac:dyDescent="0.3">
      <c r="B109" s="210" t="s">
        <v>116</v>
      </c>
      <c r="C109" s="211"/>
      <c r="D109" s="211"/>
      <c r="E109" s="211"/>
      <c r="F109" s="211"/>
      <c r="G109" s="211"/>
      <c r="H109" s="211"/>
      <c r="I109" s="211"/>
      <c r="J109" s="212"/>
      <c r="K109" s="1"/>
      <c r="T109" s="1"/>
    </row>
    <row r="110" spans="2:20" x14ac:dyDescent="0.3">
      <c r="B110" s="158"/>
      <c r="C110" s="159"/>
      <c r="D110" s="159"/>
      <c r="E110" s="159"/>
      <c r="F110" s="159"/>
      <c r="G110" s="7"/>
      <c r="H110" s="7"/>
      <c r="I110" s="23"/>
      <c r="J110" s="8"/>
      <c r="K110" s="1"/>
      <c r="T110" s="1"/>
    </row>
    <row r="111" spans="2:20" ht="11.25" customHeight="1" thickBot="1" x14ac:dyDescent="0.35">
      <c r="B111" s="158"/>
      <c r="C111" s="84"/>
      <c r="D111" s="85"/>
      <c r="E111" s="159"/>
      <c r="F111" s="159"/>
      <c r="G111" s="7"/>
      <c r="H111" s="7"/>
      <c r="I111" s="23"/>
      <c r="J111" s="8"/>
      <c r="K111" s="1"/>
      <c r="T111" s="1"/>
    </row>
    <row r="112" spans="2:20" ht="16.5" customHeight="1" thickBot="1" x14ac:dyDescent="0.35">
      <c r="B112" s="160" t="s">
        <v>95</v>
      </c>
      <c r="C112" s="159"/>
      <c r="D112" s="135"/>
      <c r="E112" s="135"/>
      <c r="F112" s="135"/>
      <c r="G112" s="7"/>
      <c r="H112" s="7"/>
      <c r="I112" s="88">
        <f>SUM(I79+I84)</f>
        <v>0</v>
      </c>
      <c r="J112" s="8"/>
      <c r="K112" s="1"/>
      <c r="T112" s="1"/>
    </row>
    <row r="113" spans="1:20" ht="12" customHeight="1" x14ac:dyDescent="0.3">
      <c r="B113" s="83"/>
      <c r="C113" s="159"/>
      <c r="D113" s="135"/>
      <c r="E113" s="135"/>
      <c r="F113" s="135"/>
      <c r="G113" s="7"/>
      <c r="H113" s="7"/>
      <c r="I113" s="23"/>
      <c r="J113" s="8"/>
      <c r="K113" s="1"/>
      <c r="T113" s="1"/>
    </row>
    <row r="114" spans="1:20" ht="12" customHeight="1" x14ac:dyDescent="0.3">
      <c r="B114" s="163"/>
      <c r="C114" s="159"/>
      <c r="D114" s="135"/>
      <c r="E114" s="135"/>
      <c r="F114" s="135"/>
      <c r="G114" s="7"/>
      <c r="H114" s="7"/>
      <c r="I114" s="23"/>
      <c r="J114" s="8"/>
      <c r="K114" s="1"/>
      <c r="T114" s="1"/>
    </row>
    <row r="115" spans="1:20" ht="26.25" customHeight="1" x14ac:dyDescent="0.3">
      <c r="B115" s="215" t="s">
        <v>117</v>
      </c>
      <c r="C115" s="216"/>
      <c r="D115" s="216"/>
      <c r="E115" s="216"/>
      <c r="F115" s="216"/>
      <c r="G115" s="7"/>
      <c r="H115" s="7"/>
      <c r="I115" s="125"/>
      <c r="J115" s="8"/>
      <c r="K115" s="1"/>
      <c r="T115" s="1"/>
    </row>
    <row r="116" spans="1:20" ht="12" customHeight="1" x14ac:dyDescent="0.3">
      <c r="B116" s="208"/>
      <c r="C116" s="209"/>
      <c r="D116" s="209"/>
      <c r="E116" s="135"/>
      <c r="F116" s="135"/>
      <c r="G116" s="7"/>
      <c r="H116" s="7"/>
      <c r="I116" s="23"/>
      <c r="J116" s="8"/>
      <c r="K116" s="1"/>
      <c r="T116" s="1"/>
    </row>
    <row r="117" spans="1:20" ht="15" thickBot="1" x14ac:dyDescent="0.35">
      <c r="B117" s="161"/>
      <c r="C117" s="162"/>
      <c r="D117" s="162"/>
      <c r="E117" s="162"/>
      <c r="F117" s="162"/>
      <c r="G117" s="162"/>
      <c r="H117" s="162"/>
      <c r="I117" s="162"/>
      <c r="J117" s="155"/>
      <c r="K117" s="1"/>
      <c r="T117" s="1"/>
    </row>
    <row r="118" spans="1:20" ht="15" thickBot="1" x14ac:dyDescent="0.35">
      <c r="B118" s="195" t="s">
        <v>121</v>
      </c>
      <c r="C118" s="162"/>
      <c r="D118" s="162"/>
      <c r="E118" s="162"/>
      <c r="F118" s="162"/>
      <c r="G118" s="162"/>
      <c r="H118" s="162"/>
      <c r="I118" s="270">
        <f>I84</f>
        <v>0</v>
      </c>
      <c r="J118" s="155"/>
      <c r="K118" s="1"/>
      <c r="T118" s="1"/>
    </row>
    <row r="119" spans="1:20" s="199" customFormat="1" x14ac:dyDescent="0.3">
      <c r="A119" s="200"/>
      <c r="B119" s="197" t="s">
        <v>125</v>
      </c>
      <c r="C119" s="204"/>
      <c r="D119" s="204"/>
      <c r="E119" s="204"/>
      <c r="F119" s="204"/>
      <c r="G119" s="204"/>
      <c r="H119" s="204"/>
      <c r="I119" s="204"/>
      <c r="J119" s="203"/>
      <c r="K119" s="200"/>
      <c r="L119" s="201"/>
      <c r="M119" s="201"/>
      <c r="N119" s="201"/>
      <c r="O119" s="201"/>
      <c r="T119" s="200"/>
    </row>
    <row r="120" spans="1:20" ht="15" thickBot="1" x14ac:dyDescent="0.35">
      <c r="B120" s="195"/>
      <c r="C120" s="162"/>
      <c r="D120" s="162"/>
      <c r="E120" s="162"/>
      <c r="F120" s="162"/>
      <c r="G120" s="162"/>
      <c r="H120" s="162"/>
      <c r="I120" s="196"/>
      <c r="J120" s="155"/>
      <c r="K120" s="1"/>
      <c r="T120" s="1"/>
    </row>
    <row r="121" spans="1:20" ht="15" thickBot="1" x14ac:dyDescent="0.35">
      <c r="B121" s="198" t="s">
        <v>118</v>
      </c>
      <c r="C121" s="7"/>
      <c r="D121" s="7"/>
      <c r="E121" s="7"/>
      <c r="F121" s="7"/>
      <c r="G121" s="7"/>
      <c r="H121" s="7"/>
      <c r="I121" s="87" t="str">
        <f>IF(I115&lt;=150,"$0",IF(I84&gt;=0,MAX(0,I115-I84),))</f>
        <v>$0</v>
      </c>
      <c r="J121" s="8"/>
      <c r="K121" s="1"/>
      <c r="T121" s="1"/>
    </row>
    <row r="122" spans="1:20" ht="13.8" customHeight="1" x14ac:dyDescent="0.3">
      <c r="B122" s="217" t="s">
        <v>119</v>
      </c>
      <c r="C122" s="218"/>
      <c r="D122" s="218"/>
      <c r="E122" s="218"/>
      <c r="F122" s="218"/>
      <c r="G122" s="218"/>
      <c r="H122" s="7"/>
      <c r="I122" s="58"/>
      <c r="J122" s="8"/>
      <c r="K122" s="1"/>
      <c r="T122" s="1"/>
    </row>
    <row r="123" spans="1:20" ht="13.5" customHeight="1" thickBot="1" x14ac:dyDescent="0.35">
      <c r="B123" s="156"/>
      <c r="C123" s="157"/>
      <c r="D123" s="157"/>
      <c r="E123" s="157"/>
      <c r="F123" s="157"/>
      <c r="G123" s="157"/>
      <c r="H123" s="7"/>
      <c r="I123" s="58"/>
      <c r="J123" s="8"/>
      <c r="K123" s="1"/>
      <c r="T123" s="1"/>
    </row>
    <row r="124" spans="1:20" ht="15" thickBot="1" x14ac:dyDescent="0.35">
      <c r="B124" s="50" t="s">
        <v>29</v>
      </c>
      <c r="C124" s="7"/>
      <c r="D124" s="7"/>
      <c r="E124" s="7"/>
      <c r="F124" s="7"/>
      <c r="G124" s="7"/>
      <c r="H124" s="7"/>
      <c r="I124" s="88" t="str">
        <f>IF(C8="","Pending",IF(I121&gt;0,SUM(I79-I121),IF(I121&lt;=0,I79)))</f>
        <v>Pending</v>
      </c>
      <c r="J124" s="8"/>
      <c r="K124" s="1"/>
      <c r="T124" s="1"/>
    </row>
    <row r="125" spans="1:20" ht="15" thickBot="1" x14ac:dyDescent="0.35">
      <c r="B125" s="202" t="s">
        <v>120</v>
      </c>
      <c r="C125" s="13"/>
      <c r="D125" s="13"/>
      <c r="E125" s="13"/>
      <c r="F125" s="13"/>
      <c r="G125" s="13"/>
      <c r="H125" s="13"/>
      <c r="I125" s="13"/>
      <c r="J125" s="11"/>
      <c r="K125" s="1"/>
      <c r="T125" s="1"/>
    </row>
    <row r="126" spans="1:20" x14ac:dyDescent="0.3">
      <c r="B126" s="1"/>
      <c r="C126" s="1"/>
      <c r="D126" s="1"/>
      <c r="E126" s="1"/>
      <c r="F126" s="1"/>
      <c r="G126" s="1"/>
      <c r="H126" s="1"/>
      <c r="I126" s="1"/>
      <c r="J126" s="1"/>
      <c r="K126" s="1"/>
      <c r="T126" s="1"/>
    </row>
    <row r="127" spans="1:20" x14ac:dyDescent="0.3">
      <c r="B127" s="207" t="s">
        <v>86</v>
      </c>
      <c r="C127" s="207"/>
      <c r="D127" s="207"/>
      <c r="E127" s="207"/>
      <c r="F127" s="207"/>
      <c r="G127" s="207"/>
      <c r="H127" s="207"/>
      <c r="I127" s="207"/>
      <c r="J127" s="207"/>
      <c r="K127" s="1"/>
      <c r="T127" s="1"/>
    </row>
    <row r="128" spans="1:20" x14ac:dyDescent="0.3">
      <c r="B128" s="207"/>
      <c r="C128" s="207"/>
      <c r="D128" s="207"/>
      <c r="E128" s="207"/>
      <c r="F128" s="207"/>
      <c r="G128" s="207"/>
      <c r="H128" s="207"/>
      <c r="I128" s="207"/>
      <c r="J128" s="207"/>
      <c r="K128" s="1"/>
      <c r="T128" s="1"/>
    </row>
    <row r="129" spans="2:20" x14ac:dyDescent="0.3">
      <c r="B129" s="1"/>
      <c r="C129" s="1"/>
      <c r="D129" s="1"/>
      <c r="E129" s="1"/>
      <c r="F129" s="1"/>
      <c r="G129" s="1"/>
      <c r="H129" s="1"/>
      <c r="I129" s="1"/>
      <c r="J129" s="1"/>
      <c r="K129" s="1"/>
      <c r="T129" s="1"/>
    </row>
    <row r="130" spans="2:20" x14ac:dyDescent="0.3">
      <c r="B130" s="1"/>
      <c r="C130" s="1"/>
      <c r="D130" s="1"/>
      <c r="E130" s="1"/>
      <c r="F130" s="1"/>
      <c r="G130" s="1"/>
      <c r="H130" s="1"/>
      <c r="I130" s="1"/>
      <c r="J130" s="1"/>
      <c r="K130" s="1"/>
      <c r="T130" s="1"/>
    </row>
    <row r="131" spans="2:20" x14ac:dyDescent="0.3">
      <c r="B131" s="1"/>
      <c r="C131" s="1"/>
      <c r="D131" s="1"/>
      <c r="E131" s="1"/>
      <c r="F131" s="1"/>
      <c r="G131" s="1"/>
      <c r="H131" s="1"/>
      <c r="I131" s="1"/>
      <c r="J131" s="1"/>
      <c r="K131" s="1"/>
      <c r="T131" s="1"/>
    </row>
    <row r="132" spans="2:20" ht="15" thickBot="1" x14ac:dyDescent="0.35">
      <c r="K132" s="1"/>
    </row>
    <row r="133" spans="2:20" x14ac:dyDescent="0.3">
      <c r="N133" s="140" t="s">
        <v>57</v>
      </c>
      <c r="O133" s="141" t="s">
        <v>90</v>
      </c>
      <c r="P133" s="141" t="s">
        <v>89</v>
      </c>
      <c r="Q133" s="142" t="s">
        <v>58</v>
      </c>
    </row>
    <row r="134" spans="2:20" x14ac:dyDescent="0.3">
      <c r="N134" s="80">
        <v>0</v>
      </c>
      <c r="O134" s="137">
        <f>SUM(0%*I112)</f>
        <v>0</v>
      </c>
      <c r="P134" s="137">
        <f>SUM(0%*I112)</f>
        <v>0</v>
      </c>
      <c r="Q134" s="149">
        <f>SUM(0%*I112)</f>
        <v>0</v>
      </c>
    </row>
    <row r="135" spans="2:20" x14ac:dyDescent="0.3">
      <c r="N135" s="80">
        <v>1</v>
      </c>
      <c r="O135" s="137">
        <f>SUM(0%*I112)</f>
        <v>0</v>
      </c>
      <c r="P135" s="137">
        <f>SUM(0%*I112)</f>
        <v>0</v>
      </c>
      <c r="Q135" s="149">
        <f>SUM(0%*I112)</f>
        <v>0</v>
      </c>
    </row>
    <row r="136" spans="2:20" x14ac:dyDescent="0.3">
      <c r="N136" s="80">
        <v>2</v>
      </c>
      <c r="O136" s="137">
        <f>SUM(0%*I112)</f>
        <v>0</v>
      </c>
      <c r="P136" s="137">
        <f>SUM(0%*I112)</f>
        <v>0</v>
      </c>
      <c r="Q136" s="149">
        <f>SUM(0%*I112)</f>
        <v>0</v>
      </c>
    </row>
    <row r="137" spans="2:20" x14ac:dyDescent="0.3">
      <c r="N137" s="80">
        <v>3</v>
      </c>
      <c r="O137" s="137">
        <f>SUM(0%*I112)</f>
        <v>0</v>
      </c>
      <c r="P137" s="137">
        <f>SUM(0%*I112)</f>
        <v>0</v>
      </c>
      <c r="Q137" s="149">
        <f>SUM(0%*I112)</f>
        <v>0</v>
      </c>
    </row>
    <row r="138" spans="2:20" x14ac:dyDescent="0.3">
      <c r="N138" s="80">
        <v>4</v>
      </c>
      <c r="O138" s="146">
        <f>SUM(35%*I112)</f>
        <v>0</v>
      </c>
      <c r="P138" s="137">
        <f>SUM(20%*I112)</f>
        <v>0</v>
      </c>
      <c r="Q138" s="149">
        <f>SUM(10%*I112)</f>
        <v>0</v>
      </c>
    </row>
    <row r="139" spans="2:20" x14ac:dyDescent="0.3">
      <c r="N139" s="80">
        <v>5</v>
      </c>
      <c r="O139" s="146">
        <f>SUM(70%*I112)</f>
        <v>0</v>
      </c>
      <c r="P139" s="137">
        <f>SUM(35%*I112)</f>
        <v>0</v>
      </c>
      <c r="Q139" s="149">
        <f>SUM(25%*I112)</f>
        <v>0</v>
      </c>
    </row>
    <row r="140" spans="2:20" x14ac:dyDescent="0.3">
      <c r="N140" s="80">
        <v>6</v>
      </c>
      <c r="O140" s="138">
        <f>SUM(100%*I112)</f>
        <v>0</v>
      </c>
      <c r="P140" s="137">
        <f>SUM(50%*I112)</f>
        <v>0</v>
      </c>
      <c r="Q140" s="149">
        <f>SUM(35%*I112)</f>
        <v>0</v>
      </c>
    </row>
    <row r="141" spans="2:20" x14ac:dyDescent="0.3">
      <c r="N141" s="80">
        <v>7</v>
      </c>
      <c r="O141" s="139"/>
      <c r="P141" s="137">
        <f>SUM(65%*I112)</f>
        <v>0</v>
      </c>
      <c r="Q141" s="149">
        <f>SUM(45%*I112)</f>
        <v>0</v>
      </c>
    </row>
    <row r="142" spans="2:20" x14ac:dyDescent="0.3">
      <c r="N142" s="136">
        <v>8</v>
      </c>
      <c r="O142" s="144"/>
      <c r="P142" s="137">
        <f>SUM(75%*I112)</f>
        <v>0</v>
      </c>
      <c r="Q142" s="149">
        <f>SUM(55%*I112)</f>
        <v>0</v>
      </c>
    </row>
    <row r="143" spans="2:20" x14ac:dyDescent="0.3">
      <c r="N143" s="136">
        <v>9</v>
      </c>
      <c r="O143" s="144"/>
      <c r="P143" s="138">
        <f>SUM(100%*I112)</f>
        <v>0</v>
      </c>
      <c r="Q143" s="149">
        <f>SUM(65%*I112)</f>
        <v>0</v>
      </c>
    </row>
    <row r="144" spans="2:20" x14ac:dyDescent="0.3">
      <c r="N144" s="136">
        <v>10</v>
      </c>
      <c r="O144" s="144"/>
      <c r="P144" s="138">
        <f>SUM(100%*I112)</f>
        <v>0</v>
      </c>
      <c r="Q144" s="149">
        <f>SUM(75%*I112)</f>
        <v>0</v>
      </c>
    </row>
    <row r="145" spans="14:17" x14ac:dyDescent="0.3">
      <c r="N145" s="136">
        <v>11</v>
      </c>
      <c r="O145" s="144"/>
      <c r="P145" s="144"/>
      <c r="Q145" s="149">
        <f>SUM(85%*I112)</f>
        <v>0</v>
      </c>
    </row>
    <row r="146" spans="14:17" ht="15" thickBot="1" x14ac:dyDescent="0.35">
      <c r="N146" s="143">
        <v>12</v>
      </c>
      <c r="O146" s="145"/>
      <c r="P146" s="145"/>
      <c r="Q146" s="150">
        <f>SUM(100%*I112)</f>
        <v>0</v>
      </c>
    </row>
  </sheetData>
  <sheetProtection sheet="1" selectLockedCells="1"/>
  <mergeCells count="48">
    <mergeCell ref="B96:J96"/>
    <mergeCell ref="B89:J89"/>
    <mergeCell ref="B92:C92"/>
    <mergeCell ref="B104:C104"/>
    <mergeCell ref="A11:B12"/>
    <mergeCell ref="B84:F86"/>
    <mergeCell ref="B97:C97"/>
    <mergeCell ref="B98:C98"/>
    <mergeCell ref="I100:I101"/>
    <mergeCell ref="B101:C102"/>
    <mergeCell ref="B100:D100"/>
    <mergeCell ref="B71:J71"/>
    <mergeCell ref="B78:J78"/>
    <mergeCell ref="C57:F57"/>
    <mergeCell ref="B46:H47"/>
    <mergeCell ref="B94:C94"/>
    <mergeCell ref="B79:C79"/>
    <mergeCell ref="B87:C87"/>
    <mergeCell ref="B90:C90"/>
    <mergeCell ref="B91:C91"/>
    <mergeCell ref="A10:B10"/>
    <mergeCell ref="B14:J14"/>
    <mergeCell ref="B15:J16"/>
    <mergeCell ref="E72:G72"/>
    <mergeCell ref="E73:G73"/>
    <mergeCell ref="H75:I75"/>
    <mergeCell ref="E75:G75"/>
    <mergeCell ref="B52:H53"/>
    <mergeCell ref="B60:H61"/>
    <mergeCell ref="C62:C63"/>
    <mergeCell ref="F39:H39"/>
    <mergeCell ref="F41:H41"/>
    <mergeCell ref="B49:H50"/>
    <mergeCell ref="B18:J18"/>
    <mergeCell ref="C54:C55"/>
    <mergeCell ref="B44:J44"/>
    <mergeCell ref="A3:B3"/>
    <mergeCell ref="A5:B5"/>
    <mergeCell ref="C3:E3"/>
    <mergeCell ref="C5:D5"/>
    <mergeCell ref="C6:D6"/>
    <mergeCell ref="B105:C106"/>
    <mergeCell ref="B127:J128"/>
    <mergeCell ref="B116:D116"/>
    <mergeCell ref="B109:J109"/>
    <mergeCell ref="B107:C107"/>
    <mergeCell ref="B115:F115"/>
    <mergeCell ref="B122:G122"/>
  </mergeCells>
  <dataValidations count="7">
    <dataValidation type="list" allowBlank="1" showErrorMessage="1" sqref="C4">
      <formula1>"RRH, PSH"</formula1>
    </dataValidation>
    <dataValidation type="decimal" allowBlank="1" showErrorMessage="1" sqref="C5:C7">
      <formula1>1</formula1>
      <formula2>9999999</formula2>
    </dataValidation>
    <dataValidation type="custom" allowBlank="1" showDropDown="1" showErrorMessage="1" sqref="C8:C9">
      <formula1>OR(NOT(ISERROR(DATEVALUE(C8))), AND(ISNUMBER(C8), LEFT(CELL("format", C8))="D"))</formula1>
    </dataValidation>
    <dataValidation type="list" allowBlank="1" showInputMessage="1" showErrorMessage="1" sqref="C48 I81">
      <formula1>"Yes, No"</formula1>
    </dataValidation>
    <dataValidation type="decimal" allowBlank="1" sqref="I26:I37">
      <formula1>0</formula1>
      <formula2>100000</formula2>
    </dataValidation>
    <dataValidation type="date" operator="greaterThanOrEqual" allowBlank="1" showErrorMessage="1" sqref="C10">
      <formula1>C8</formula1>
    </dataValidation>
    <dataValidation type="list" allowBlank="1" showInputMessage="1" showErrorMessage="1" sqref="I99">
      <formula1>"1,2,3,"</formula1>
    </dataValidation>
  </dataValidation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RowHeight="14.4" x14ac:dyDescent="0.3"/>
  <cols>
    <col min="1" max="1" width="44.109375" customWidth="1"/>
    <col min="2" max="2" width="65.5546875" customWidth="1"/>
  </cols>
  <sheetData>
    <row r="1" spans="1:2" ht="72" x14ac:dyDescent="0.3">
      <c r="A1" t="s">
        <v>67</v>
      </c>
      <c r="B1" s="79" t="s">
        <v>59</v>
      </c>
    </row>
    <row r="2" spans="1:2" ht="43.2" x14ac:dyDescent="0.3">
      <c r="A2" t="s">
        <v>68</v>
      </c>
      <c r="B2" s="79" t="s">
        <v>60</v>
      </c>
    </row>
    <row r="3" spans="1:2" ht="28.8" x14ac:dyDescent="0.3">
      <c r="A3" t="s">
        <v>69</v>
      </c>
      <c r="B3" s="79" t="s">
        <v>61</v>
      </c>
    </row>
    <row r="4" spans="1:2" ht="57.6" x14ac:dyDescent="0.3">
      <c r="A4" t="s">
        <v>70</v>
      </c>
      <c r="B4" s="79" t="s">
        <v>65</v>
      </c>
    </row>
    <row r="5" spans="1:2" ht="43.2" x14ac:dyDescent="0.3">
      <c r="A5" t="s">
        <v>71</v>
      </c>
      <c r="B5" s="79" t="s">
        <v>66</v>
      </c>
    </row>
    <row r="6" spans="1:2" ht="28.8" x14ac:dyDescent="0.3">
      <c r="A6" t="s">
        <v>75</v>
      </c>
      <c r="B6" s="79" t="s">
        <v>62</v>
      </c>
    </row>
    <row r="7" spans="1:2" ht="72" x14ac:dyDescent="0.3">
      <c r="A7" t="s">
        <v>72</v>
      </c>
      <c r="B7" s="79" t="s">
        <v>63</v>
      </c>
    </row>
    <row r="8" spans="1:2" ht="28.8" x14ac:dyDescent="0.3">
      <c r="A8" t="s">
        <v>74</v>
      </c>
      <c r="B8" s="79" t="s">
        <v>64</v>
      </c>
    </row>
    <row r="9" spans="1:2" ht="28.8" x14ac:dyDescent="0.3">
      <c r="A9" t="s">
        <v>84</v>
      </c>
      <c r="B9" s="79" t="s">
        <v>85</v>
      </c>
    </row>
  </sheetData>
  <sheetProtection algorithmName="SHA-512" hashValue="ipStiv/PUDoS0lol408hysQBZ0hiJuoEeACeYsuPipo+nD8rTgexF+0B6ZIr7ggkZTjHEWbWax4PJWnn2EgsHA==" saltValue="NCKE3q52Z00SvGbOmLYFC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N7" sqref="N7"/>
    </sheetView>
  </sheetViews>
  <sheetFormatPr defaultRowHeight="14.4" x14ac:dyDescent="0.3"/>
  <cols>
    <col min="1" max="1" width="29" customWidth="1"/>
    <col min="2" max="2" width="12.44140625" customWidth="1"/>
    <col min="3" max="3" width="16.33203125" customWidth="1"/>
    <col min="4" max="4" width="12.44140625" customWidth="1"/>
  </cols>
  <sheetData>
    <row r="1" spans="1:5" x14ac:dyDescent="0.3">
      <c r="A1" s="258" t="s">
        <v>109</v>
      </c>
      <c r="B1" s="258"/>
      <c r="C1" s="258"/>
      <c r="D1" s="258"/>
      <c r="E1" s="1"/>
    </row>
    <row r="2" spans="1:5" x14ac:dyDescent="0.3">
      <c r="A2" s="259"/>
      <c r="B2" s="259"/>
      <c r="C2" s="259"/>
      <c r="D2" s="259"/>
      <c r="E2" s="1"/>
    </row>
    <row r="3" spans="1:5" ht="15" thickBot="1" x14ac:dyDescent="0.35">
      <c r="A3" s="176"/>
      <c r="B3" s="176"/>
      <c r="C3" s="176"/>
      <c r="D3" s="176"/>
      <c r="E3" s="1"/>
    </row>
    <row r="4" spans="1:5" x14ac:dyDescent="0.3">
      <c r="A4" s="182" t="s">
        <v>111</v>
      </c>
      <c r="B4" s="183">
        <v>3</v>
      </c>
      <c r="C4" s="183">
        <v>2</v>
      </c>
      <c r="D4" s="184">
        <v>1</v>
      </c>
      <c r="E4" s="1"/>
    </row>
    <row r="5" spans="1:5" ht="28.8" x14ac:dyDescent="0.3">
      <c r="A5" s="191" t="s">
        <v>57</v>
      </c>
      <c r="B5" s="178" t="s">
        <v>112</v>
      </c>
      <c r="C5" s="178" t="s">
        <v>113</v>
      </c>
      <c r="D5" s="192" t="s">
        <v>114</v>
      </c>
      <c r="E5" s="177"/>
    </row>
    <row r="6" spans="1:5" x14ac:dyDescent="0.3">
      <c r="A6" s="185">
        <v>0</v>
      </c>
      <c r="B6" s="179">
        <f>SUM(0%*'Rent Calc'!I112)</f>
        <v>0</v>
      </c>
      <c r="C6" s="179">
        <f>SUM(0%*'Rent Calc'!I112)</f>
        <v>0</v>
      </c>
      <c r="D6" s="186">
        <f>SUM(0%*'Rent Calc'!I112)</f>
        <v>0</v>
      </c>
      <c r="E6" s="1"/>
    </row>
    <row r="7" spans="1:5" x14ac:dyDescent="0.3">
      <c r="A7" s="185">
        <v>1</v>
      </c>
      <c r="B7" s="179">
        <f>SUM(0%*'Rent Calc'!I112)</f>
        <v>0</v>
      </c>
      <c r="C7" s="179">
        <f>SUM(0%*'Rent Calc'!I112)</f>
        <v>0</v>
      </c>
      <c r="D7" s="186">
        <f>SUM(0%*'Rent Calc'!I112)</f>
        <v>0</v>
      </c>
      <c r="E7" s="1"/>
    </row>
    <row r="8" spans="1:5" x14ac:dyDescent="0.3">
      <c r="A8" s="185">
        <v>2</v>
      </c>
      <c r="B8" s="179">
        <f>SUM(0%*'Rent Calc'!I112)</f>
        <v>0</v>
      </c>
      <c r="C8" s="179">
        <f>SUM(0%*'Rent Calc'!I112)</f>
        <v>0</v>
      </c>
      <c r="D8" s="186">
        <f>SUM(0%*'Rent Calc'!I112)</f>
        <v>0</v>
      </c>
      <c r="E8" s="1"/>
    </row>
    <row r="9" spans="1:5" x14ac:dyDescent="0.3">
      <c r="A9" s="185">
        <v>3</v>
      </c>
      <c r="B9" s="179">
        <f>SUM(0%*'Rent Calc'!I112)</f>
        <v>0</v>
      </c>
      <c r="C9" s="179">
        <f>SUM(0%*'Rent Calc'!I112)</f>
        <v>0</v>
      </c>
      <c r="D9" s="186">
        <f>SUM(0%*'Rent Calc'!I112)</f>
        <v>0</v>
      </c>
      <c r="E9" s="1"/>
    </row>
    <row r="10" spans="1:5" x14ac:dyDescent="0.3">
      <c r="A10" s="185">
        <v>4</v>
      </c>
      <c r="B10" s="179">
        <f>SUM(35%*'Rent Calc'!I112)</f>
        <v>0</v>
      </c>
      <c r="C10" s="179">
        <f>SUM(20%*'Rent Calc'!I112)</f>
        <v>0</v>
      </c>
      <c r="D10" s="186">
        <f>SUM(10%*'Rent Calc'!I112)</f>
        <v>0</v>
      </c>
      <c r="E10" s="1"/>
    </row>
    <row r="11" spans="1:5" x14ac:dyDescent="0.3">
      <c r="A11" s="185">
        <v>5</v>
      </c>
      <c r="B11" s="179">
        <f>SUM(70%*'Rent Calc'!I112)</f>
        <v>0</v>
      </c>
      <c r="C11" s="179">
        <f>SUM(35%*'Rent Calc'!I112)</f>
        <v>0</v>
      </c>
      <c r="D11" s="186">
        <f>SUM(25%*'Rent Calc'!I112)</f>
        <v>0</v>
      </c>
      <c r="E11" s="1"/>
    </row>
    <row r="12" spans="1:5" x14ac:dyDescent="0.3">
      <c r="A12" s="185">
        <v>6</v>
      </c>
      <c r="B12" s="180">
        <f>SUM(100%*'Rent Calc'!I112)</f>
        <v>0</v>
      </c>
      <c r="C12" s="179">
        <f>SUM(50%*'Rent Calc'!I112)</f>
        <v>0</v>
      </c>
      <c r="D12" s="186">
        <f>SUM(35%*'Rent Calc'!I112)</f>
        <v>0</v>
      </c>
      <c r="E12" s="1"/>
    </row>
    <row r="13" spans="1:5" x14ac:dyDescent="0.3">
      <c r="A13" s="185">
        <v>7</v>
      </c>
      <c r="B13" s="181">
        <v>0</v>
      </c>
      <c r="C13" s="179">
        <f>SUM(65%*'Rent Calc'!I112)</f>
        <v>0</v>
      </c>
      <c r="D13" s="186">
        <f>SUM(45%*'Rent Calc'!I112)</f>
        <v>0</v>
      </c>
      <c r="E13" s="1"/>
    </row>
    <row r="14" spans="1:5" x14ac:dyDescent="0.3">
      <c r="A14" s="185">
        <v>8</v>
      </c>
      <c r="B14" s="181">
        <v>0</v>
      </c>
      <c r="C14" s="179">
        <f>SUM(75%*'Rent Calc'!I112)</f>
        <v>0</v>
      </c>
      <c r="D14" s="186">
        <f>SUM(55%*'Rent Calc'!I112)</f>
        <v>0</v>
      </c>
      <c r="E14" s="1"/>
    </row>
    <row r="15" spans="1:5" x14ac:dyDescent="0.3">
      <c r="A15" s="185">
        <v>9</v>
      </c>
      <c r="B15" s="181">
        <v>0</v>
      </c>
      <c r="C15" s="179">
        <f>SUM(85%*'Rent Calc'!I112)</f>
        <v>0</v>
      </c>
      <c r="D15" s="186">
        <f>SUM(65%*'Rent Calc'!I112)</f>
        <v>0</v>
      </c>
      <c r="E15" s="1"/>
    </row>
    <row r="16" spans="1:5" x14ac:dyDescent="0.3">
      <c r="A16" s="185">
        <v>10</v>
      </c>
      <c r="B16" s="181">
        <v>0</v>
      </c>
      <c r="C16" s="180">
        <f>SUM(100%*'Rent Calc'!I112)</f>
        <v>0</v>
      </c>
      <c r="D16" s="186">
        <f>SUM(75%*'Rent Calc'!I112)</f>
        <v>0</v>
      </c>
      <c r="E16" s="1"/>
    </row>
    <row r="17" spans="1:5" x14ac:dyDescent="0.3">
      <c r="A17" s="185">
        <v>11</v>
      </c>
      <c r="B17" s="181">
        <v>0</v>
      </c>
      <c r="C17" s="181">
        <v>0</v>
      </c>
      <c r="D17" s="186">
        <f>SUM(85%*'Rent Calc'!I112)</f>
        <v>0</v>
      </c>
      <c r="E17" s="1"/>
    </row>
    <row r="18" spans="1:5" ht="15" thickBot="1" x14ac:dyDescent="0.35">
      <c r="A18" s="187">
        <v>12</v>
      </c>
      <c r="B18" s="188">
        <v>0</v>
      </c>
      <c r="C18" s="188">
        <v>0</v>
      </c>
      <c r="D18" s="189">
        <f>SUM(100%*'Rent Calc'!I112)</f>
        <v>0</v>
      </c>
      <c r="E18" s="1"/>
    </row>
    <row r="19" spans="1:5" x14ac:dyDescent="0.3">
      <c r="A19" s="1"/>
      <c r="B19" s="1"/>
      <c r="C19" s="1"/>
      <c r="D19" s="1"/>
      <c r="E19" s="1"/>
    </row>
    <row r="20" spans="1:5" x14ac:dyDescent="0.3">
      <c r="B20" s="1"/>
      <c r="C20" s="1"/>
      <c r="D20" s="1"/>
      <c r="E20" s="1"/>
    </row>
  </sheetData>
  <sheetProtection algorithmName="SHA-512" hashValue="SK6Sps3weXajyDzwB7HG0SWUMzzfN8lj0FD3IzX/R720bSP55Io0nS1Q4CCZQXo5IGAxCtbZ97QZril35R1EUw==" saltValue="4ehlGp78v9jSLyxLMMgLkA==" spinCount="100000" sheet="1" objects="1" scenarios="1"/>
  <mergeCells count="1">
    <mergeCell ref="A1: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19" sqref="E19"/>
    </sheetView>
  </sheetViews>
  <sheetFormatPr defaultRowHeight="14.4" x14ac:dyDescent="0.3"/>
  <cols>
    <col min="1" max="1" width="22.6640625" customWidth="1"/>
    <col min="3" max="3" width="26" customWidth="1"/>
    <col min="5" max="5" width="23.5546875" customWidth="1"/>
  </cols>
  <sheetData>
    <row r="1" spans="1:5" ht="23.4" x14ac:dyDescent="0.45">
      <c r="A1" s="264" t="s">
        <v>88</v>
      </c>
      <c r="B1" s="265"/>
      <c r="C1" s="265"/>
      <c r="D1" s="265"/>
      <c r="E1" s="266"/>
    </row>
    <row r="2" spans="1:5" ht="23.4" x14ac:dyDescent="0.45">
      <c r="A2" s="129" t="s">
        <v>81</v>
      </c>
      <c r="B2" s="267" t="s">
        <v>82</v>
      </c>
      <c r="C2" s="267"/>
      <c r="D2" s="267" t="s">
        <v>83</v>
      </c>
      <c r="E2" s="268"/>
    </row>
    <row r="3" spans="1:5" ht="23.4" x14ac:dyDescent="0.45">
      <c r="A3" s="130">
        <v>1</v>
      </c>
      <c r="B3" s="260">
        <v>16050</v>
      </c>
      <c r="C3" s="260"/>
      <c r="D3" s="260">
        <v>26750</v>
      </c>
      <c r="E3" s="261"/>
    </row>
    <row r="4" spans="1:5" ht="23.4" x14ac:dyDescent="0.45">
      <c r="A4" s="130">
        <v>2</v>
      </c>
      <c r="B4" s="260">
        <v>18350</v>
      </c>
      <c r="C4" s="260"/>
      <c r="D4" s="260">
        <v>30550</v>
      </c>
      <c r="E4" s="261"/>
    </row>
    <row r="5" spans="1:5" ht="23.4" x14ac:dyDescent="0.45">
      <c r="A5" s="130">
        <v>3</v>
      </c>
      <c r="B5" s="260">
        <v>21960</v>
      </c>
      <c r="C5" s="260"/>
      <c r="D5" s="260">
        <v>34350</v>
      </c>
      <c r="E5" s="261"/>
    </row>
    <row r="6" spans="1:5" ht="23.4" x14ac:dyDescent="0.45">
      <c r="A6" s="130">
        <v>4</v>
      </c>
      <c r="B6" s="260">
        <v>26500</v>
      </c>
      <c r="C6" s="260"/>
      <c r="D6" s="260">
        <v>38150</v>
      </c>
      <c r="E6" s="261"/>
    </row>
    <row r="7" spans="1:5" ht="23.4" x14ac:dyDescent="0.45">
      <c r="A7" s="130">
        <v>5</v>
      </c>
      <c r="B7" s="260">
        <v>31040</v>
      </c>
      <c r="C7" s="260"/>
      <c r="D7" s="260">
        <v>41250</v>
      </c>
      <c r="E7" s="261"/>
    </row>
    <row r="8" spans="1:5" ht="23.4" x14ac:dyDescent="0.45">
      <c r="A8" s="130">
        <v>6</v>
      </c>
      <c r="B8" s="260">
        <v>35580</v>
      </c>
      <c r="C8" s="260"/>
      <c r="D8" s="260">
        <v>44300</v>
      </c>
      <c r="E8" s="261"/>
    </row>
    <row r="9" spans="1:5" ht="23.4" x14ac:dyDescent="0.45">
      <c r="A9" s="130">
        <v>7</v>
      </c>
      <c r="B9" s="260">
        <v>40120</v>
      </c>
      <c r="C9" s="260"/>
      <c r="D9" s="260">
        <v>47350</v>
      </c>
      <c r="E9" s="261"/>
    </row>
    <row r="10" spans="1:5" ht="24" thickBot="1" x14ac:dyDescent="0.5">
      <c r="A10" s="131">
        <v>8</v>
      </c>
      <c r="B10" s="262">
        <v>44660</v>
      </c>
      <c r="C10" s="262"/>
      <c r="D10" s="262">
        <v>50400</v>
      </c>
      <c r="E10" s="263"/>
    </row>
    <row r="11" spans="1:5" ht="23.4" x14ac:dyDescent="0.45">
      <c r="A11" s="94"/>
      <c r="B11" s="95"/>
      <c r="C11" s="95"/>
      <c r="D11" s="95"/>
      <c r="E11" s="95"/>
    </row>
    <row r="12" spans="1:5" x14ac:dyDescent="0.3">
      <c r="B12" s="92"/>
      <c r="C12" s="92"/>
      <c r="D12" s="92"/>
      <c r="E12" s="92"/>
    </row>
    <row r="13" spans="1:5" x14ac:dyDescent="0.3">
      <c r="B13" s="92"/>
      <c r="C13" s="92"/>
      <c r="D13" s="92"/>
      <c r="E13" s="92"/>
    </row>
  </sheetData>
  <sheetProtection algorithmName="SHA-512" hashValue="VGmiriEaYDfYobN6Clw0C+/Zqdiq1UcC0u1U6QruvT4xzll7SJt5N0UfNCePM46MfExSRy+ZseIi8p0I+I6V8Q==" saltValue="4IIgpT8Gapr5iKXF+0U3TQ==" spinCount="100000" sheet="1" objects="1" scenarios="1"/>
  <mergeCells count="19">
    <mergeCell ref="B4:C4"/>
    <mergeCell ref="D4:E4"/>
    <mergeCell ref="A1:E1"/>
    <mergeCell ref="B2:C2"/>
    <mergeCell ref="D2:E2"/>
    <mergeCell ref="B3:C3"/>
    <mergeCell ref="D3:E3"/>
    <mergeCell ref="B5:C5"/>
    <mergeCell ref="D5:E5"/>
    <mergeCell ref="B6:C6"/>
    <mergeCell ref="D6:E6"/>
    <mergeCell ref="B7:C7"/>
    <mergeCell ref="D7:E7"/>
    <mergeCell ref="B8:C8"/>
    <mergeCell ref="D8:E8"/>
    <mergeCell ref="B9:C9"/>
    <mergeCell ref="D9:E9"/>
    <mergeCell ref="B10:C10"/>
    <mergeCell ref="D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Rent Calc</vt:lpstr>
      <vt:lpstr>Information &amp; Definitions</vt:lpstr>
      <vt:lpstr>RRH Tapering Guide</vt:lpstr>
      <vt:lpstr>Income Limits</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HSNPC</dc:creator>
  <cp:lastModifiedBy>..</cp:lastModifiedBy>
  <dcterms:created xsi:type="dcterms:W3CDTF">2020-11-09T15:44:36Z</dcterms:created>
  <dcterms:modified xsi:type="dcterms:W3CDTF">2022-05-17T16:14:13Z</dcterms:modified>
</cp:coreProperties>
</file>